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imulation Model" sheetId="1" r:id="rId1"/>
    <sheet name="Result Summary" sheetId="2" r:id="rId2"/>
    <sheet name="avg(profit) vs Q" sheetId="3" r:id="rId3"/>
    <sheet name="avg(profit) vs Q w CI" sheetId="4" r:id="rId4"/>
    <sheet name="mean vs stdev" sheetId="5" r:id="rId5"/>
    <sheet name="Frontier" sheetId="6" r:id="rId6"/>
    <sheet name="Results_500" sheetId="7" r:id="rId7"/>
    <sheet name="Results_10000" sheetId="8" r:id="rId8"/>
    <sheet name="Sheet5" sheetId="9" r:id="rId9"/>
    <sheet name="Sheet6" sheetId="10" r:id="rId10"/>
    <sheet name="Sheet7" sheetId="11" r:id="rId11"/>
    <sheet name="Sheet8" sheetId="12" r:id="rId12"/>
    <sheet name="Sheet9" sheetId="13" r:id="rId13"/>
    <sheet name="Sheet10" sheetId="14" r:id="rId14"/>
    <sheet name="Sheet11" sheetId="15" r:id="rId15"/>
    <sheet name="Sheet12" sheetId="16" r:id="rId16"/>
    <sheet name="Sheet13" sheetId="17" r:id="rId17"/>
    <sheet name="Sheet14" sheetId="18" r:id="rId18"/>
    <sheet name="Sheet15" sheetId="19" r:id="rId19"/>
    <sheet name="Sheet16" sheetId="20" r:id="rId20"/>
  </sheets>
  <definedNames>
    <definedName name="ZA0" localSheetId="0">"Crystal Ball Data : Ver. 4.0.3"</definedName>
    <definedName name="ZA0A" localSheetId="0">1+101</definedName>
    <definedName name="ZA0C" localSheetId="0">0+0</definedName>
    <definedName name="ZA0D" localSheetId="0">0+0</definedName>
    <definedName name="ZA0F" localSheetId="0">5+121</definedName>
    <definedName name="ZA0T" localSheetId="0">44614602+0</definedName>
    <definedName name="ZA101" localSheetId="0">'Simulation Model'!$G$5+"aDemand"+33+'Simulation Model'!$G$3+0+12000+'Simulation Model'!$G$4+0+3500</definedName>
    <definedName name="ZF116" localSheetId="0">'Simulation Model'!$E$10+"Profit"+""+33+33+441+57+19+342+478+0+20+"-"+"+"+2.6+50+2</definedName>
    <definedName name="ZF117" localSheetId="0">'Simulation Model'!$E$11+"E11"+""+16417+33+441+55+731+340+1190+0+20+"-"+"+"+2.6+50+2</definedName>
    <definedName name="ZF118" localSheetId="0">'Simulation Model'!$E$12+"E12"+""+16417+33+441+357+228+642+687+0+20+"-"+"+"+2.6+50+2</definedName>
    <definedName name="ZF119" localSheetId="0">'Simulation Model'!$E$13+"E13"+""+16417+33+441+649+211+934+670+0+20+"-"+"+"+2.6+50+2</definedName>
    <definedName name="ZF120" localSheetId="0">'Simulation Model'!$E$14+"E14"+""+16417+33+441+627+736+912+1195+0+20+"-"+"+"+2.6+50+2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5" authorId="0">
      <text>
        <r>
          <rPr>
            <sz val="8"/>
            <rFont val="Tahoma"/>
            <family val="0"/>
          </rPr>
          <t>Assumption: Demand
Normal distribution
   Mean 12,000 (=G3)
   Standard Dev. 3,500 (=G4)
Selected range is 
   from  -Infinity to  +Infinity</t>
        </r>
      </text>
    </comment>
    <comment ref="E10" authorId="0">
      <text>
        <r>
          <rPr>
            <sz val="8"/>
            <rFont val="Tahoma"/>
            <family val="0"/>
          </rPr>
          <t>Forecast: Profit</t>
        </r>
      </text>
    </comment>
    <comment ref="E11" authorId="0">
      <text>
        <r>
          <rPr>
            <sz val="8"/>
            <rFont val="Tahoma"/>
            <family val="0"/>
          </rPr>
          <t>Forecast: E11</t>
        </r>
      </text>
    </comment>
    <comment ref="E12" authorId="0">
      <text>
        <r>
          <rPr>
            <sz val="8"/>
            <rFont val="Tahoma"/>
            <family val="0"/>
          </rPr>
          <t>Forecast: E12</t>
        </r>
      </text>
    </comment>
    <comment ref="E13" authorId="0">
      <text>
        <r>
          <rPr>
            <sz val="8"/>
            <rFont val="Tahoma"/>
            <family val="0"/>
          </rPr>
          <t>Forecast: E13</t>
        </r>
      </text>
    </comment>
    <comment ref="E14" authorId="0">
      <text>
        <r>
          <rPr>
            <sz val="8"/>
            <rFont val="Tahoma"/>
            <family val="0"/>
          </rPr>
          <t>Forecast: E14</t>
        </r>
      </text>
    </comment>
  </commentList>
</comments>
</file>

<file path=xl/sharedStrings.xml><?xml version="1.0" encoding="utf-8"?>
<sst xmlns="http://schemas.openxmlformats.org/spreadsheetml/2006/main" count="63" uniqueCount="41">
  <si>
    <t>SKI.XLS</t>
  </si>
  <si>
    <t>Ski Jacket Simulation</t>
  </si>
  <si>
    <t>Variable Cost (C)</t>
  </si>
  <si>
    <t>Mean demand</t>
  </si>
  <si>
    <t>Selling Price (S)</t>
  </si>
  <si>
    <t>Standard deviation</t>
  </si>
  <si>
    <t>Salvage value (V)</t>
  </si>
  <si>
    <t>Demand (D)</t>
  </si>
  <si>
    <t>Fixed Cost (F)</t>
  </si>
  <si>
    <t>Salvage</t>
  </si>
  <si>
    <t>Variable</t>
  </si>
  <si>
    <t>Quantity (Q)</t>
  </si>
  <si>
    <t>Revenue</t>
  </si>
  <si>
    <t>Value</t>
  </si>
  <si>
    <t>Cost</t>
  </si>
  <si>
    <t>Profit</t>
  </si>
  <si>
    <t>500 Simulation Trials</t>
  </si>
  <si>
    <t>Conf. Level</t>
  </si>
  <si>
    <t>z-value</t>
  </si>
  <si>
    <t>Mean</t>
  </si>
  <si>
    <t>Std err</t>
  </si>
  <si>
    <t>LB</t>
  </si>
  <si>
    <t>UB</t>
  </si>
  <si>
    <t>Stdev</t>
  </si>
  <si>
    <t>Statistics</t>
  </si>
  <si>
    <t>E11</t>
  </si>
  <si>
    <t>E12</t>
  </si>
  <si>
    <t>E13</t>
  </si>
  <si>
    <t>E14</t>
  </si>
  <si>
    <t>Trials</t>
  </si>
  <si>
    <t>Median</t>
  </si>
  <si>
    <t>Mode</t>
  </si>
  <si>
    <t>Standard Deviation</t>
  </si>
  <si>
    <t>Variance</t>
  </si>
  <si>
    <t>Skewness</t>
  </si>
  <si>
    <t>Kurtosis</t>
  </si>
  <si>
    <t>Coeff. of Variability</t>
  </si>
  <si>
    <t>Range Minimum</t>
  </si>
  <si>
    <t>Range Maximum</t>
  </si>
  <si>
    <t>Range Width</t>
  </si>
  <si>
    <t>Mean Std. Error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</si>
</sst>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12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10"/>
        <bgColor indexed="9"/>
      </patternFill>
    </fill>
    <fill>
      <patternFill patternType="lightGray">
        <fgColor indexed="12"/>
        <bgColor indexed="9"/>
      </patternFill>
    </fill>
  </fills>
  <borders count="1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8" fontId="0" fillId="0" borderId="0" xfId="15" applyNumberFormat="1" applyAlignment="1">
      <alignment/>
    </xf>
    <xf numFmtId="168" fontId="0" fillId="0" borderId="0" xfId="15" applyNumberForma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ill="1" applyAlignment="1" applyProtection="1">
      <alignment/>
      <protection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0" fillId="0" borderId="0" xfId="19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8" fontId="0" fillId="0" borderId="4" xfId="15" applyNumberFormat="1" applyBorder="1" applyAlignment="1">
      <alignment/>
    </xf>
    <xf numFmtId="168" fontId="0" fillId="0" borderId="5" xfId="15" applyNumberFormat="1" applyBorder="1" applyAlignment="1">
      <alignment/>
    </xf>
    <xf numFmtId="168" fontId="0" fillId="0" borderId="6" xfId="15" applyNumberFormat="1" applyBorder="1" applyAlignment="1">
      <alignment/>
    </xf>
    <xf numFmtId="9" fontId="0" fillId="0" borderId="7" xfId="19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168" fontId="0" fillId="0" borderId="8" xfId="15" applyNumberFormat="1" applyBorder="1" applyAlignment="1">
      <alignment horizontal="right"/>
    </xf>
    <xf numFmtId="168" fontId="0" fillId="0" borderId="0" xfId="15" applyNumberFormat="1" applyBorder="1" applyAlignment="1">
      <alignment horizontal="right"/>
    </xf>
    <xf numFmtId="168" fontId="0" fillId="0" borderId="9" xfId="15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7" fontId="1" fillId="2" borderId="0" xfId="0" applyNumberFormat="1" applyFont="1" applyFill="1" applyAlignment="1" applyProtection="1">
      <alignment/>
      <protection/>
    </xf>
    <xf numFmtId="168" fontId="1" fillId="3" borderId="0" xfId="15" applyNumberFormat="1" applyFont="1" applyFill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Arial"/>
                <a:ea typeface="Arial"/>
                <a:cs typeface="Arial"/>
              </a:rPr>
              <a:t>Average Profit versus Quantity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(500 simulation trials)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825"/>
          <c:w val="0.9465"/>
          <c:h val="0.825"/>
        </c:manualLayout>
      </c:layout>
      <c:lineChart>
        <c:grouping val="standard"/>
        <c:varyColors val="0"/>
        <c:ser>
          <c:idx val="1"/>
          <c:order val="0"/>
          <c:tx>
            <c:strRef>
              <c:f>'Result Summary'!$A$5</c:f>
              <c:strCache>
                <c:ptCount val="1"/>
                <c:pt idx="0">
                  <c:v>Quantity (Q)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'Result Summary'!$B$5:$F$5</c:f>
              <c:numCache>
                <c:ptCount val="5"/>
                <c:pt idx="0">
                  <c:v>6000</c:v>
                </c:pt>
                <c:pt idx="1">
                  <c:v>8000</c:v>
                </c:pt>
                <c:pt idx="2">
                  <c:v>10000</c:v>
                </c:pt>
                <c:pt idx="3">
                  <c:v>12000</c:v>
                </c:pt>
                <c:pt idx="4">
                  <c:v>14000</c:v>
                </c:pt>
              </c:numCache>
            </c:numRef>
          </c:cat>
          <c:val>
            <c:numRef>
              <c:f>'Result Summary'!$B$6:$F$6</c:f>
              <c:numCache>
                <c:ptCount val="5"/>
                <c:pt idx="0">
                  <c:v>15944.984444173935</c:v>
                </c:pt>
                <c:pt idx="1">
                  <c:v>46227.96611504295</c:v>
                </c:pt>
                <c:pt idx="2">
                  <c:v>58935.71910053789</c:v>
                </c:pt>
                <c:pt idx="3">
                  <c:v>45728.79919854236</c:v>
                </c:pt>
                <c:pt idx="4">
                  <c:v>3645.130435708489</c:v>
                </c:pt>
              </c:numCache>
            </c:numRef>
          </c:val>
          <c:smooth val="0"/>
        </c:ser>
        <c:axId val="22214961"/>
        <c:axId val="65716922"/>
      </c:lineChart>
      <c:catAx>
        <c:axId val="2221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Quantity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 val="autoZero"/>
        <c:auto val="0"/>
        <c:lblOffset val="100"/>
        <c:noMultiLvlLbl val="0"/>
      </c:catAx>
      <c:valAx>
        <c:axId val="65716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Average Profit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Arial"/>
                <a:ea typeface="Arial"/>
                <a:cs typeface="Arial"/>
              </a:rPr>
              <a:t>Average Profit versus Quantity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(500 simulation trials)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825"/>
          <c:w val="0.9465"/>
          <c:h val="0.825"/>
        </c:manualLayout>
      </c:layout>
      <c:lineChart>
        <c:grouping val="standard"/>
        <c:varyColors val="0"/>
        <c:ser>
          <c:idx val="1"/>
          <c:order val="0"/>
          <c:tx>
            <c:strRef>
              <c:f>'Result Summary'!$A$5</c:f>
              <c:strCache>
                <c:ptCount val="1"/>
                <c:pt idx="0">
                  <c:v>Quantity (Q)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'Result Summary'!$B$5:$F$5</c:f>
              <c:numCache>
                <c:ptCount val="5"/>
                <c:pt idx="0">
                  <c:v>6000</c:v>
                </c:pt>
                <c:pt idx="1">
                  <c:v>8000</c:v>
                </c:pt>
                <c:pt idx="2">
                  <c:v>10000</c:v>
                </c:pt>
                <c:pt idx="3">
                  <c:v>12000</c:v>
                </c:pt>
                <c:pt idx="4">
                  <c:v>14000</c:v>
                </c:pt>
              </c:numCache>
            </c:numRef>
          </c:cat>
          <c:val>
            <c:numRef>
              <c:f>'Result Summary'!$B$6:$F$6</c:f>
              <c:numCache>
                <c:ptCount val="5"/>
                <c:pt idx="0">
                  <c:v>15944.984444173935</c:v>
                </c:pt>
                <c:pt idx="1">
                  <c:v>46227.96611504295</c:v>
                </c:pt>
                <c:pt idx="2">
                  <c:v>58935.71910053789</c:v>
                </c:pt>
                <c:pt idx="3">
                  <c:v>45728.79919854236</c:v>
                </c:pt>
                <c:pt idx="4">
                  <c:v>3645.130435708489</c:v>
                </c:pt>
              </c:numCache>
            </c:numRef>
          </c:val>
          <c:smooth val="0"/>
        </c:ser>
        <c:ser>
          <c:idx val="0"/>
          <c:order val="1"/>
          <c:tx>
            <c:v>Lower C.I.</c:v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'Result Summary'!$B$8:$F$8</c:f>
              <c:numCache>
                <c:ptCount val="5"/>
                <c:pt idx="0">
                  <c:v>13588.410001584722</c:v>
                </c:pt>
                <c:pt idx="1">
                  <c:v>41620.35165530787</c:v>
                </c:pt>
                <c:pt idx="2">
                  <c:v>50889.4832016738</c:v>
                </c:pt>
                <c:pt idx="3">
                  <c:v>33459.717428562006</c:v>
                </c:pt>
                <c:pt idx="4">
                  <c:v>-12664.646491843956</c:v>
                </c:pt>
              </c:numCache>
            </c:numRef>
          </c:val>
          <c:smooth val="0"/>
        </c:ser>
        <c:ser>
          <c:idx val="2"/>
          <c:order val="2"/>
          <c:tx>
            <c:v>Upper C.I.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'Result Summary'!$B$9:$F$9</c:f>
              <c:numCache>
                <c:ptCount val="5"/>
                <c:pt idx="0">
                  <c:v>18301.55888676315</c:v>
                </c:pt>
                <c:pt idx="1">
                  <c:v>50835.58057477803</c:v>
                </c:pt>
                <c:pt idx="2">
                  <c:v>66981.95499940199</c:v>
                </c:pt>
                <c:pt idx="3">
                  <c:v>57997.88096852271</c:v>
                </c:pt>
                <c:pt idx="4">
                  <c:v>19954.907363260936</c:v>
                </c:pt>
              </c:numCache>
            </c:numRef>
          </c:val>
          <c:smooth val="0"/>
        </c:ser>
        <c:axId val="54581387"/>
        <c:axId val="21470436"/>
      </c:lineChart>
      <c:catAx>
        <c:axId val="5458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Quantity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70436"/>
        <c:crossesAt val="-20000"/>
        <c:auto val="0"/>
        <c:lblOffset val="100"/>
        <c:noMultiLvlLbl val="0"/>
      </c:catAx>
      <c:valAx>
        <c:axId val="21470436"/>
        <c:scaling>
          <c:orientation val="minMax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Average Profit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581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Arial"/>
                <a:ea typeface="Arial"/>
                <a:cs typeface="Arial"/>
              </a:rPr>
              <a:t>Average &amp; Stdev of Profit versus Quantity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(500 simulation trials)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7"/>
          <c:w val="0.92075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'Result Summary'!$A$5</c:f>
              <c:strCache>
                <c:ptCount val="1"/>
                <c:pt idx="0">
                  <c:v>Quantity (Q)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'Result Summary'!$B$5:$F$5</c:f>
              <c:numCache>
                <c:ptCount val="5"/>
                <c:pt idx="0">
                  <c:v>6000</c:v>
                </c:pt>
                <c:pt idx="1">
                  <c:v>8000</c:v>
                </c:pt>
                <c:pt idx="2">
                  <c:v>10000</c:v>
                </c:pt>
                <c:pt idx="3">
                  <c:v>12000</c:v>
                </c:pt>
                <c:pt idx="4">
                  <c:v>14000</c:v>
                </c:pt>
              </c:numCache>
            </c:numRef>
          </c:cat>
          <c:val>
            <c:numRef>
              <c:f>'Result Summary'!$B$6:$F$6</c:f>
              <c:numCache>
                <c:ptCount val="5"/>
                <c:pt idx="0">
                  <c:v>15944.984444173935</c:v>
                </c:pt>
                <c:pt idx="1">
                  <c:v>46227.96611504295</c:v>
                </c:pt>
                <c:pt idx="2">
                  <c:v>58935.71910053789</c:v>
                </c:pt>
                <c:pt idx="3">
                  <c:v>45728.79919854236</c:v>
                </c:pt>
                <c:pt idx="4">
                  <c:v>3645.130435708489</c:v>
                </c:pt>
              </c:numCache>
            </c:numRef>
          </c:val>
          <c:smooth val="0"/>
        </c:ser>
        <c:axId val="59016197"/>
        <c:axId val="61383726"/>
      </c:lineChart>
      <c:lineChart>
        <c:grouping val="standard"/>
        <c:varyColors val="0"/>
        <c:ser>
          <c:idx val="0"/>
          <c:order val="1"/>
          <c:tx>
            <c:v>Std Dev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'Result Summary'!$B$10:$F$10</c:f>
              <c:numCache>
                <c:ptCount val="5"/>
                <c:pt idx="0">
                  <c:v>26885.53714254845</c:v>
                </c:pt>
                <c:pt idx="1">
                  <c:v>52567.05982079797</c:v>
                </c:pt>
                <c:pt idx="2">
                  <c:v>91797.38615807708</c:v>
                </c:pt>
                <c:pt idx="3">
                  <c:v>139974.7224914085</c:v>
                </c:pt>
                <c:pt idx="4">
                  <c:v>186073.94930864387</c:v>
                </c:pt>
              </c:numCache>
            </c:numRef>
          </c:val>
          <c:smooth val="0"/>
        </c:ser>
        <c:axId val="15582623"/>
        <c:axId val="6025880"/>
      </c:lineChart>
      <c:catAx>
        <c:axId val="59016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Quantity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auto val="0"/>
        <c:lblOffset val="100"/>
        <c:noMultiLvlLbl val="0"/>
      </c:catAx>
      <c:valAx>
        <c:axId val="6138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Average Profit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016197"/>
        <c:crossesAt val="1"/>
        <c:crossBetween val="between"/>
        <c:dispUnits/>
      </c:valAx>
      <c:catAx>
        <c:axId val="15582623"/>
        <c:scaling>
          <c:orientation val="minMax"/>
        </c:scaling>
        <c:axPos val="b"/>
        <c:delete val="1"/>
        <c:majorTickMark val="in"/>
        <c:minorTickMark val="none"/>
        <c:tickLblPos val="nextTo"/>
        <c:crossAx val="6025880"/>
        <c:crosses val="autoZero"/>
        <c:auto val="0"/>
        <c:lblOffset val="100"/>
        <c:noMultiLvlLbl val="0"/>
      </c:catAx>
      <c:valAx>
        <c:axId val="602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Std Dev of Profit ($)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5826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Arial"/>
                <a:ea typeface="Arial"/>
                <a:cs typeface="Arial"/>
              </a:rPr>
              <a:t>Average Profit versus Std Dev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(500 simulation trials)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825"/>
          <c:w val="0.9465"/>
          <c:h val="0.825"/>
        </c:manualLayout>
      </c:layout>
      <c:scatterChart>
        <c:scatterStyle val="line"/>
        <c:varyColors val="0"/>
        <c:ser>
          <c:idx val="1"/>
          <c:order val="0"/>
          <c:tx>
            <c:v>Stdev of Profit ($)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 Summary'!$B$10:$F$10</c:f>
              <c:numCache>
                <c:ptCount val="5"/>
                <c:pt idx="0">
                  <c:v>26885.53714254845</c:v>
                </c:pt>
                <c:pt idx="1">
                  <c:v>52567.05982079797</c:v>
                </c:pt>
                <c:pt idx="2">
                  <c:v>91797.38615807708</c:v>
                </c:pt>
                <c:pt idx="3">
                  <c:v>139974.7224914085</c:v>
                </c:pt>
                <c:pt idx="4">
                  <c:v>186073.94930864387</c:v>
                </c:pt>
              </c:numCache>
            </c:numRef>
          </c:xVal>
          <c:yVal>
            <c:numRef>
              <c:f>'Result Summary'!$B$6:$F$6</c:f>
              <c:numCache>
                <c:ptCount val="5"/>
                <c:pt idx="0">
                  <c:v>15944.984444173935</c:v>
                </c:pt>
                <c:pt idx="1">
                  <c:v>46227.96611504295</c:v>
                </c:pt>
                <c:pt idx="2">
                  <c:v>58935.71910053789</c:v>
                </c:pt>
                <c:pt idx="3">
                  <c:v>45728.79919854236</c:v>
                </c:pt>
                <c:pt idx="4">
                  <c:v>3645.130435708489</c:v>
                </c:pt>
              </c:numCache>
            </c:numRef>
          </c:yVal>
          <c:smooth val="0"/>
        </c:ser>
        <c:axId val="54232921"/>
        <c:axId val="18334242"/>
      </c:scatterChart>
      <c:valAx>
        <c:axId val="5423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Std Dev of Profit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34242"/>
        <c:crosses val="autoZero"/>
        <c:crossBetween val="midCat"/>
        <c:dispUnits/>
      </c:valAx>
      <c:valAx>
        <c:axId val="18334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Average Profit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232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G9" sqref="G9"/>
    </sheetView>
  </sheetViews>
  <sheetFormatPr defaultColWidth="9.140625" defaultRowHeight="12.75"/>
  <cols>
    <col min="1" max="1" width="13.140625" style="0" customWidth="1"/>
    <col min="2" max="2" width="10.28125" style="0" customWidth="1"/>
    <col min="3" max="3" width="9.421875" style="0" customWidth="1"/>
    <col min="4" max="4" width="10.7109375" style="0" customWidth="1"/>
  </cols>
  <sheetData>
    <row r="1" spans="1:3" ht="12.75">
      <c r="A1" t="s">
        <v>0</v>
      </c>
      <c r="B1" s="1"/>
      <c r="C1" s="1" t="s">
        <v>1</v>
      </c>
    </row>
    <row r="3" spans="1:7" ht="12.75">
      <c r="A3" t="s">
        <v>2</v>
      </c>
      <c r="C3" s="2">
        <v>80</v>
      </c>
      <c r="E3" s="42" t="s">
        <v>3</v>
      </c>
      <c r="G3" s="2">
        <v>12000</v>
      </c>
    </row>
    <row r="4" spans="1:7" ht="12.75">
      <c r="A4" t="s">
        <v>4</v>
      </c>
      <c r="C4" s="2">
        <v>100</v>
      </c>
      <c r="E4" s="42" t="s">
        <v>5</v>
      </c>
      <c r="G4" s="2">
        <v>3500</v>
      </c>
    </row>
    <row r="5" spans="1:7" ht="12.75">
      <c r="A5" t="s">
        <v>6</v>
      </c>
      <c r="C5" s="2">
        <v>30</v>
      </c>
      <c r="E5" s="43" t="s">
        <v>7</v>
      </c>
      <c r="G5" s="40">
        <v>12000</v>
      </c>
    </row>
    <row r="6" spans="1:3" ht="12.75">
      <c r="A6" t="s">
        <v>8</v>
      </c>
      <c r="C6" s="2">
        <v>100000</v>
      </c>
    </row>
    <row r="8" spans="2:4" ht="12.75">
      <c r="B8" s="3"/>
      <c r="C8" s="41" t="s">
        <v>9</v>
      </c>
      <c r="D8" s="41" t="s">
        <v>10</v>
      </c>
    </row>
    <row r="9" spans="1:5" ht="12.75">
      <c r="A9" s="17" t="s">
        <v>11</v>
      </c>
      <c r="B9" s="41" t="s">
        <v>12</v>
      </c>
      <c r="C9" s="41" t="s">
        <v>13</v>
      </c>
      <c r="D9" s="41" t="s">
        <v>14</v>
      </c>
      <c r="E9" s="41" t="s">
        <v>15</v>
      </c>
    </row>
    <row r="10" spans="1:7" ht="12.75">
      <c r="A10" s="4">
        <v>6000</v>
      </c>
      <c r="B10" s="2">
        <f>$C$4*IF($G$5&lt;A10,$G$5,A10)</f>
        <v>600000</v>
      </c>
      <c r="C10" s="2">
        <f>$C$5*IF($G$5&lt;A10,A10-$G$5,0)</f>
        <v>0</v>
      </c>
      <c r="D10" s="2">
        <f>$C$3*A10</f>
        <v>480000</v>
      </c>
      <c r="E10" s="39">
        <f>B10+C10-D10-$C$6</f>
        <v>20000</v>
      </c>
      <c r="F10" s="6"/>
      <c r="G10" s="7"/>
    </row>
    <row r="11" spans="1:5" ht="12.75">
      <c r="A11" s="4">
        <v>8000</v>
      </c>
      <c r="B11" s="2">
        <f>$C$4*IF($G$5&lt;A11,$G$5,A11)</f>
        <v>800000</v>
      </c>
      <c r="C11" s="2">
        <f>$C$5*IF($G$5&lt;A11,A11-$G$5,0)</f>
        <v>0</v>
      </c>
      <c r="D11" s="2">
        <f>$C$3*A11</f>
        <v>640000</v>
      </c>
      <c r="E11" s="39">
        <f>B11+C11-D11-$C$6</f>
        <v>60000</v>
      </c>
    </row>
    <row r="12" spans="1:5" ht="12.75">
      <c r="A12" s="5">
        <v>10000</v>
      </c>
      <c r="B12" s="2">
        <f>$C$4*IF($G$5&lt;A12,$G$5,A12)</f>
        <v>1000000</v>
      </c>
      <c r="C12" s="2">
        <f>$C$5*IF($G$5&lt;A12,A12-$G$5,0)</f>
        <v>0</v>
      </c>
      <c r="D12" s="2">
        <f>$C$3*A12</f>
        <v>800000</v>
      </c>
      <c r="E12" s="39">
        <f>B12+C12-D12-$C$6</f>
        <v>100000</v>
      </c>
    </row>
    <row r="13" spans="1:5" ht="12.75">
      <c r="A13" s="4">
        <v>12000</v>
      </c>
      <c r="B13" s="2">
        <f>$C$4*IF($G$5&lt;A13,$G$5,A13)</f>
        <v>1200000</v>
      </c>
      <c r="C13" s="2">
        <f>$C$5*IF($G$5&lt;A13,A13-$G$5,0)</f>
        <v>0</v>
      </c>
      <c r="D13" s="2">
        <f>$C$3*A13</f>
        <v>960000</v>
      </c>
      <c r="E13" s="39">
        <f>B13+C13-D13-$C$6</f>
        <v>140000</v>
      </c>
    </row>
    <row r="14" spans="1:5" ht="12.75">
      <c r="A14" s="5">
        <v>14000</v>
      </c>
      <c r="B14" s="2">
        <f>$C$4*IF($G$5&lt;A14,$G$5,A14)</f>
        <v>1200000</v>
      </c>
      <c r="C14" s="2">
        <f>$C$5*IF($G$5&lt;A14,A14-$G$5,0)</f>
        <v>60000</v>
      </c>
      <c r="D14" s="2">
        <f>$C$3*A14</f>
        <v>1120000</v>
      </c>
      <c r="E14" s="39">
        <f>B14+C14-D14-$C$6</f>
        <v>40000</v>
      </c>
    </row>
    <row r="15" spans="1:5" ht="12.75">
      <c r="A15" s="5"/>
      <c r="B15" s="2"/>
      <c r="C15" s="2"/>
      <c r="D15" s="2"/>
      <c r="E15" s="7"/>
    </row>
    <row r="16" spans="1:5" ht="12.75">
      <c r="A16" s="4"/>
      <c r="B16" s="2"/>
      <c r="C16" s="2"/>
      <c r="D16" s="2"/>
      <c r="E16" s="7"/>
    </row>
    <row r="17" spans="1:5" ht="12.75">
      <c r="A17" s="5"/>
      <c r="B17" s="2"/>
      <c r="C17" s="2"/>
      <c r="D17" s="2"/>
      <c r="E17" s="7"/>
    </row>
    <row r="18" spans="1:5" ht="12.75">
      <c r="A18" s="4"/>
      <c r="B18" s="2"/>
      <c r="C18" s="2"/>
      <c r="D18" s="2"/>
      <c r="E18" s="7"/>
    </row>
    <row r="19" spans="1:5" ht="12.75">
      <c r="A19" s="5"/>
      <c r="B19" s="2"/>
      <c r="C19" s="2"/>
      <c r="D19" s="2"/>
      <c r="E19" s="44"/>
    </row>
    <row r="20" spans="1:5" ht="12.75">
      <c r="A20" s="4"/>
      <c r="B20" s="2"/>
      <c r="C20" s="2"/>
      <c r="D20" s="2"/>
      <c r="E20" s="7"/>
    </row>
  </sheetData>
  <printOptions headings="1"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I20" sqref="I20"/>
    </sheetView>
  </sheetViews>
  <sheetFormatPr defaultColWidth="9.140625" defaultRowHeight="12.75"/>
  <cols>
    <col min="1" max="1" width="13.00390625" style="0" customWidth="1"/>
  </cols>
  <sheetData>
    <row r="1" ht="12.75">
      <c r="A1" t="s">
        <v>16</v>
      </c>
    </row>
    <row r="2" spans="1:2" ht="12.75">
      <c r="A2" s="17" t="s">
        <v>17</v>
      </c>
      <c r="B2" s="18" t="s">
        <v>18</v>
      </c>
    </row>
    <row r="3" spans="1:2" ht="12.75">
      <c r="A3" s="25">
        <v>0.95</v>
      </c>
      <c r="B3" s="26">
        <f>NORMSINV(1-(1-A3)/2)</f>
        <v>1.9599610823206604</v>
      </c>
    </row>
    <row r="4" spans="1:2" ht="12.75">
      <c r="A4" s="19"/>
      <c r="B4" s="20"/>
    </row>
    <row r="5" spans="1:6" ht="12.75">
      <c r="A5" s="21" t="s">
        <v>11</v>
      </c>
      <c r="B5" s="22">
        <v>6000</v>
      </c>
      <c r="C5" s="23">
        <v>8000</v>
      </c>
      <c r="D5" s="23">
        <v>10000</v>
      </c>
      <c r="E5" s="23">
        <v>12000</v>
      </c>
      <c r="F5" s="24">
        <v>14000</v>
      </c>
    </row>
    <row r="6" spans="1:6" ht="12.75">
      <c r="A6" s="21" t="s">
        <v>19</v>
      </c>
      <c r="B6" s="27">
        <v>15944.984444173935</v>
      </c>
      <c r="C6" s="28">
        <v>46227.96611504295</v>
      </c>
      <c r="D6" s="28">
        <v>58935.71910053789</v>
      </c>
      <c r="E6" s="28">
        <v>45728.79919854236</v>
      </c>
      <c r="F6" s="29">
        <v>3645.130435708489</v>
      </c>
    </row>
    <row r="7" spans="1:6" ht="12.75">
      <c r="A7" s="21" t="s">
        <v>20</v>
      </c>
      <c r="B7" s="30">
        <v>1202.3577732466758</v>
      </c>
      <c r="C7" s="31">
        <v>2350.8703827320433</v>
      </c>
      <c r="D7" s="31">
        <v>4105.303912125172</v>
      </c>
      <c r="E7" s="31">
        <v>6259.8598924491625</v>
      </c>
      <c r="F7" s="32">
        <v>8321.479989919553</v>
      </c>
    </row>
    <row r="8" spans="1:6" ht="12.75">
      <c r="A8" s="21" t="s">
        <v>21</v>
      </c>
      <c r="B8" s="33">
        <f>B6-$B$3*B7</f>
        <v>13588.410001584722</v>
      </c>
      <c r="C8" s="34">
        <f>C6-$B$3*C7</f>
        <v>41620.35165530787</v>
      </c>
      <c r="D8" s="34">
        <f>D6-$B$3*D7</f>
        <v>50889.4832016738</v>
      </c>
      <c r="E8" s="34">
        <f>E6-$B$3*E7</f>
        <v>33459.717428562006</v>
      </c>
      <c r="F8" s="35">
        <f>F6-$B$3*F7</f>
        <v>-12664.646491843956</v>
      </c>
    </row>
    <row r="9" spans="1:6" ht="12.75">
      <c r="A9" s="21" t="s">
        <v>22</v>
      </c>
      <c r="B9" s="33">
        <f>B6+$B$3*B7</f>
        <v>18301.55888676315</v>
      </c>
      <c r="C9" s="34">
        <f>C6+$B$3*C7</f>
        <v>50835.58057477803</v>
      </c>
      <c r="D9" s="34">
        <f>D6+$B$3*D7</f>
        <v>66981.95499940199</v>
      </c>
      <c r="E9" s="34">
        <f>E6+$B$3*E7</f>
        <v>57997.88096852271</v>
      </c>
      <c r="F9" s="35">
        <f>F6+$B$3*F7</f>
        <v>19954.907363260936</v>
      </c>
    </row>
    <row r="10" spans="1:6" ht="12.75">
      <c r="A10" s="21" t="s">
        <v>23</v>
      </c>
      <c r="B10" s="36">
        <v>26885.53714254845</v>
      </c>
      <c r="C10" s="37">
        <v>52567.05982079797</v>
      </c>
      <c r="D10" s="37">
        <v>91797.38615807708</v>
      </c>
      <c r="E10" s="37">
        <v>139974.7224914085</v>
      </c>
      <c r="F10" s="38">
        <v>186073.94930864387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F29" sqref="F29"/>
    </sheetView>
  </sheetViews>
  <sheetFormatPr defaultColWidth="9.140625" defaultRowHeight="12.75"/>
  <cols>
    <col min="1" max="6" width="17.57421875" style="16" customWidth="1"/>
    <col min="7" max="16384" width="17.57421875" style="0" customWidth="1"/>
  </cols>
  <sheetData>
    <row r="1" spans="1:6" s="9" customFormat="1" ht="12.75">
      <c r="A1" s="8" t="s">
        <v>24</v>
      </c>
      <c r="B1" s="8" t="s">
        <v>15</v>
      </c>
      <c r="C1" s="8" t="s">
        <v>25</v>
      </c>
      <c r="D1" s="8" t="s">
        <v>26</v>
      </c>
      <c r="E1" s="8" t="s">
        <v>27</v>
      </c>
      <c r="F1" s="8" t="s">
        <v>28</v>
      </c>
    </row>
    <row r="2" spans="1:6" s="12" customFormat="1" ht="12.75">
      <c r="A2" s="10" t="s">
        <v>29</v>
      </c>
      <c r="B2" s="11">
        <v>500</v>
      </c>
      <c r="C2" s="11">
        <v>500</v>
      </c>
      <c r="D2" s="11">
        <v>500</v>
      </c>
      <c r="E2" s="11">
        <v>500</v>
      </c>
      <c r="F2" s="11">
        <v>500</v>
      </c>
    </row>
    <row r="3" spans="1:6" ht="12.75">
      <c r="A3" s="13" t="s">
        <v>19</v>
      </c>
      <c r="B3" s="14">
        <v>15944.984444173935</v>
      </c>
      <c r="C3" s="14">
        <v>46227.96611504295</v>
      </c>
      <c r="D3" s="14">
        <v>58935.71910053789</v>
      </c>
      <c r="E3" s="14">
        <v>45728.79919854236</v>
      </c>
      <c r="F3" s="14">
        <v>3645.130435708489</v>
      </c>
    </row>
    <row r="4" spans="1:6" ht="12.75">
      <c r="A4" s="13" t="s">
        <v>30</v>
      </c>
      <c r="B4" s="14">
        <v>20000</v>
      </c>
      <c r="C4" s="14">
        <v>60000</v>
      </c>
      <c r="D4" s="14">
        <v>100000</v>
      </c>
      <c r="E4" s="14">
        <v>140000</v>
      </c>
      <c r="F4" s="14">
        <v>52010.41747912532</v>
      </c>
    </row>
    <row r="5" spans="1:6" ht="12.75">
      <c r="A5" s="13" t="s">
        <v>31</v>
      </c>
      <c r="B5" s="14">
        <v>20000</v>
      </c>
      <c r="C5" s="14">
        <v>60000</v>
      </c>
      <c r="D5" s="14">
        <v>100000</v>
      </c>
      <c r="E5" s="14">
        <v>140000</v>
      </c>
      <c r="F5" s="14">
        <v>180000</v>
      </c>
    </row>
    <row r="6" spans="1:6" ht="12.75">
      <c r="A6" s="13" t="s">
        <v>32</v>
      </c>
      <c r="B6" s="14">
        <v>26885.53714254845</v>
      </c>
      <c r="C6" s="14">
        <v>52567.05982079797</v>
      </c>
      <c r="D6" s="14">
        <v>91797.38615807708</v>
      </c>
      <c r="E6" s="14">
        <v>139974.7224914085</v>
      </c>
      <c r="F6" s="14">
        <v>186073.94930864387</v>
      </c>
    </row>
    <row r="7" spans="1:6" ht="12.75">
      <c r="A7" s="13" t="s">
        <v>33</v>
      </c>
      <c r="B7" s="14">
        <v>722832107.4433523</v>
      </c>
      <c r="C7" s="14">
        <v>2763295778.203352</v>
      </c>
      <c r="D7" s="14">
        <v>8426760105.455121</v>
      </c>
      <c r="E7" s="14">
        <v>19592922936.546818</v>
      </c>
      <c r="F7" s="14">
        <v>34623514611.315765</v>
      </c>
    </row>
    <row r="8" spans="1:6" ht="12.75">
      <c r="A8" s="13" t="s">
        <v>34</v>
      </c>
      <c r="B8" s="15">
        <v>-7.500643947083392</v>
      </c>
      <c r="C8" s="15">
        <v>-4.936054106481894</v>
      </c>
      <c r="D8" s="15">
        <v>-2.8494445414068137</v>
      </c>
      <c r="E8" s="15">
        <v>-1.6468011720920885</v>
      </c>
      <c r="F8" s="15">
        <v>-0.9428581574700138</v>
      </c>
    </row>
    <row r="9" spans="1:6" ht="12.75">
      <c r="A9" s="13" t="s">
        <v>35</v>
      </c>
      <c r="B9" s="15">
        <v>62.52422518054288</v>
      </c>
      <c r="C9" s="15">
        <v>29.7162714043765</v>
      </c>
      <c r="D9" s="15">
        <v>11.850422588502004</v>
      </c>
      <c r="E9" s="15">
        <v>5.42839043842966</v>
      </c>
      <c r="F9" s="15">
        <v>3.2402670901738957</v>
      </c>
    </row>
    <row r="10" spans="1:6" ht="12.75">
      <c r="A10" s="13" t="s">
        <v>36</v>
      </c>
      <c r="B10" s="15">
        <v>1.6861438301604639</v>
      </c>
      <c r="C10" s="15">
        <v>1.1371268138853339</v>
      </c>
      <c r="D10" s="15">
        <v>1.5575849002789084</v>
      </c>
      <c r="E10" s="15">
        <v>3.0609752485228237</v>
      </c>
      <c r="F10" s="15">
        <v>51.0472677426912</v>
      </c>
    </row>
    <row r="11" spans="1:6" ht="12.75">
      <c r="A11" s="13" t="s">
        <v>37</v>
      </c>
      <c r="B11" s="14">
        <v>-266302.45094551303</v>
      </c>
      <c r="C11" s="14">
        <v>-366302.450945513</v>
      </c>
      <c r="D11" s="14">
        <v>-466302.450945513</v>
      </c>
      <c r="E11" s="14">
        <v>-566302.450945513</v>
      </c>
      <c r="F11" s="14">
        <v>-666302.450945513</v>
      </c>
    </row>
    <row r="12" spans="1:6" ht="12.75">
      <c r="A12" s="13" t="s">
        <v>38</v>
      </c>
      <c r="B12" s="14">
        <v>20000</v>
      </c>
      <c r="C12" s="14">
        <v>60000</v>
      </c>
      <c r="D12" s="14">
        <v>100000</v>
      </c>
      <c r="E12" s="14">
        <v>140000</v>
      </c>
      <c r="F12" s="14">
        <v>180000</v>
      </c>
    </row>
    <row r="13" spans="1:6" ht="12.75">
      <c r="A13" s="13" t="s">
        <v>39</v>
      </c>
      <c r="B13" s="14">
        <v>286302.45094551303</v>
      </c>
      <c r="C13" s="14">
        <v>426302.450945513</v>
      </c>
      <c r="D13" s="14">
        <v>566302.450945513</v>
      </c>
      <c r="E13" s="14">
        <v>706302.450945513</v>
      </c>
      <c r="F13" s="14">
        <v>846302.450945513</v>
      </c>
    </row>
    <row r="14" spans="1:6" ht="12.75">
      <c r="A14" s="13" t="s">
        <v>40</v>
      </c>
      <c r="B14" s="15">
        <v>1202.3577732466758</v>
      </c>
      <c r="C14" s="15">
        <v>2350.8703827320433</v>
      </c>
      <c r="D14" s="15">
        <v>4105.303912125172</v>
      </c>
      <c r="E14" s="15">
        <v>6259.8598924491625</v>
      </c>
      <c r="F14" s="15">
        <v>8321.479989919553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D29" sqref="D29"/>
    </sheetView>
  </sheetViews>
  <sheetFormatPr defaultColWidth="9.140625" defaultRowHeight="12.75"/>
  <cols>
    <col min="1" max="6" width="17.57421875" style="16" customWidth="1"/>
    <col min="7" max="16384" width="17.57421875" style="0" customWidth="1"/>
  </cols>
  <sheetData>
    <row r="1" spans="1:6" s="9" customFormat="1" ht="12.75">
      <c r="A1" s="8" t="s">
        <v>24</v>
      </c>
      <c r="B1" s="8" t="s">
        <v>15</v>
      </c>
      <c r="C1" s="8" t="s">
        <v>25</v>
      </c>
      <c r="D1" s="8" t="s">
        <v>26</v>
      </c>
      <c r="E1" s="8" t="s">
        <v>27</v>
      </c>
      <c r="F1" s="8" t="s">
        <v>28</v>
      </c>
    </row>
    <row r="2" spans="1:6" s="12" customFormat="1" ht="12.75">
      <c r="A2" s="10" t="s">
        <v>29</v>
      </c>
      <c r="B2" s="11">
        <v>10000</v>
      </c>
      <c r="C2" s="11">
        <v>10000</v>
      </c>
      <c r="D2" s="11">
        <v>10000</v>
      </c>
      <c r="E2" s="11">
        <v>10000</v>
      </c>
      <c r="F2" s="11">
        <v>10000</v>
      </c>
    </row>
    <row r="3" spans="1:6" ht="12.75">
      <c r="A3" s="13" t="s">
        <v>19</v>
      </c>
      <c r="B3" s="14">
        <v>15744.37050387831</v>
      </c>
      <c r="C3" s="14">
        <v>44788.7281747491</v>
      </c>
      <c r="D3" s="14">
        <v>57055.7449387623</v>
      </c>
      <c r="E3" s="14">
        <v>42743.300501820035</v>
      </c>
      <c r="F3" s="14">
        <v>-2683.964625196397</v>
      </c>
    </row>
    <row r="4" spans="1:6" ht="12.75">
      <c r="A4" s="13" t="s">
        <v>30</v>
      </c>
      <c r="B4" s="14">
        <v>20000</v>
      </c>
      <c r="C4" s="14">
        <v>60000</v>
      </c>
      <c r="D4" s="14">
        <v>100000</v>
      </c>
      <c r="E4" s="14">
        <v>140000</v>
      </c>
      <c r="F4" s="14">
        <v>40270.97362545959</v>
      </c>
    </row>
    <row r="5" spans="1:6" ht="12.75">
      <c r="A5" s="13" t="s">
        <v>31</v>
      </c>
      <c r="B5" s="14">
        <v>20000</v>
      </c>
      <c r="C5" s="14">
        <v>60000</v>
      </c>
      <c r="D5" s="14">
        <v>100000</v>
      </c>
      <c r="E5" s="14">
        <v>140000</v>
      </c>
      <c r="F5" s="14">
        <v>180000</v>
      </c>
    </row>
    <row r="6" spans="1:6" ht="12.75">
      <c r="A6" s="13" t="s">
        <v>32</v>
      </c>
      <c r="B6" s="14">
        <v>27606.221450350105</v>
      </c>
      <c r="C6" s="14">
        <v>54798.93751445607</v>
      </c>
      <c r="D6" s="14">
        <v>94940.28476049085</v>
      </c>
      <c r="E6" s="14">
        <v>142503.1174014213</v>
      </c>
      <c r="F6" s="14">
        <v>186741.18519596878</v>
      </c>
    </row>
    <row r="7" spans="1:6" ht="12.75">
      <c r="A7" s="13" t="s">
        <v>33</v>
      </c>
      <c r="B7" s="14">
        <v>762103462.7657703</v>
      </c>
      <c r="C7" s="14">
        <v>3002923552.713261</v>
      </c>
      <c r="D7" s="14">
        <v>9013657670.40309</v>
      </c>
      <c r="E7" s="14">
        <v>20307138469.123264</v>
      </c>
      <c r="F7" s="14">
        <v>34872270248.39511</v>
      </c>
    </row>
    <row r="8" spans="1:6" ht="12.75">
      <c r="A8" s="13" t="s">
        <v>34</v>
      </c>
      <c r="B8" s="15">
        <v>-8.568376144574954</v>
      </c>
      <c r="C8" s="15">
        <v>-4.7800298882645045</v>
      </c>
      <c r="D8" s="15">
        <v>-2.7764806865149665</v>
      </c>
      <c r="E8" s="15">
        <v>-1.6485010229672892</v>
      </c>
      <c r="F8" s="15">
        <v>-0.9446377085321415</v>
      </c>
    </row>
    <row r="9" spans="1:6" ht="12.75">
      <c r="A9" s="13" t="s">
        <v>35</v>
      </c>
      <c r="B9" s="15">
        <v>88.86094550465596</v>
      </c>
      <c r="C9" s="15">
        <v>29.77084288971642</v>
      </c>
      <c r="D9" s="15">
        <v>11.496838481513121</v>
      </c>
      <c r="E9" s="15">
        <v>5.443174768481657</v>
      </c>
      <c r="F9" s="15">
        <v>3.315870559430532</v>
      </c>
    </row>
    <row r="10" spans="1:6" ht="12.75">
      <c r="A10" s="13" t="s">
        <v>36</v>
      </c>
      <c r="B10" s="15">
        <v>1.7534026808852006</v>
      </c>
      <c r="C10" s="15">
        <v>1.2234984056848148</v>
      </c>
      <c r="D10" s="15">
        <v>1.663991678005254</v>
      </c>
      <c r="E10" s="15">
        <v>3.3339287263358015</v>
      </c>
      <c r="F10" s="15">
        <v>-69.57661939464056</v>
      </c>
    </row>
    <row r="11" spans="1:6" ht="12.75">
      <c r="A11" s="13" t="s">
        <v>37</v>
      </c>
      <c r="B11" s="14">
        <v>-467590.0670223574</v>
      </c>
      <c r="C11" s="14">
        <v>-567590.0670223575</v>
      </c>
      <c r="D11" s="14">
        <v>-667590.0670223575</v>
      </c>
      <c r="E11" s="14">
        <v>-767590.0670223575</v>
      </c>
      <c r="F11" s="14">
        <v>-867590.0670223575</v>
      </c>
    </row>
    <row r="12" spans="1:6" ht="12.75">
      <c r="A12" s="13" t="s">
        <v>38</v>
      </c>
      <c r="B12" s="14">
        <v>20000</v>
      </c>
      <c r="C12" s="14">
        <v>60000</v>
      </c>
      <c r="D12" s="14">
        <v>100000</v>
      </c>
      <c r="E12" s="14">
        <v>140000</v>
      </c>
      <c r="F12" s="14">
        <v>180000</v>
      </c>
    </row>
    <row r="13" spans="1:6" ht="12.75">
      <c r="A13" s="13" t="s">
        <v>39</v>
      </c>
      <c r="B13" s="14">
        <v>487590.0670223574</v>
      </c>
      <c r="C13" s="14">
        <v>627590.0670223575</v>
      </c>
      <c r="D13" s="14">
        <v>767590.0670223575</v>
      </c>
      <c r="E13" s="14">
        <v>907590.0670223575</v>
      </c>
      <c r="F13" s="14">
        <v>1047590.0670223575</v>
      </c>
    </row>
    <row r="14" spans="1:6" ht="12.75">
      <c r="A14" s="13" t="s">
        <v>40</v>
      </c>
      <c r="B14" s="15">
        <v>276.0622145035011</v>
      </c>
      <c r="C14" s="15">
        <v>547.9893751445608</v>
      </c>
      <c r="D14" s="15">
        <v>949.4028476049085</v>
      </c>
      <c r="E14" s="15">
        <v>1425.031174014213</v>
      </c>
      <c r="F14" s="15">
        <v>1867.411851959688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Broadie</dc:creator>
  <cp:keywords/>
  <dc:description/>
  <cp:lastModifiedBy>Julien Bramel</cp:lastModifiedBy>
  <dcterms:created xsi:type="dcterms:W3CDTF">1998-02-24T15:05:01Z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