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60" windowHeight="9195" activeTab="0"/>
  </bookViews>
  <sheets>
    <sheet name="Model" sheetId="1" r:id="rId1"/>
  </sheets>
  <definedNames>
    <definedName name="_Order1" localSheetId="0" hidden="1">0</definedName>
    <definedName name="_Order2" localSheetId="0" hidden="1">0</definedName>
    <definedName name="anscount" hidden="1">4</definedName>
    <definedName name="limcount" hidden="1">1</definedName>
    <definedName name="_xlnm.Print_Area" localSheetId="0">'Model'!$A$1:$K$26</definedName>
    <definedName name="Print_Area_MI">'Model'!$A$35:$I$48</definedName>
    <definedName name="sencount" hidden="1">4</definedName>
    <definedName name="solver_adj" localSheetId="0" hidden="1">'Model'!$F$3:$I$3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'Model'!$K$3</definedName>
    <definedName name="solver_lhs2" localSheetId="0" hidden="1">'Model'!$K$3</definedName>
    <definedName name="solver_lhs3" localSheetId="0" hidden="1">'Model'!#REF!</definedName>
    <definedName name="solver_lhs4" localSheetId="0" hidden="1">'Model'!$A$5</definedName>
    <definedName name="solver_lhs5" localSheetId="0" hidden="1">'Model'!#REF!</definedName>
    <definedName name="solver_lin" localSheetId="0" hidden="1">2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'Model'!$D$4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3</definedName>
    <definedName name="solver_rel4" localSheetId="0" hidden="1">2</definedName>
    <definedName name="solver_rel5" localSheetId="0" hidden="1">3</definedName>
    <definedName name="solver_rhs1" localSheetId="0" hidden="1">'Model'!$K$5</definedName>
    <definedName name="solver_rhs2" localSheetId="0" hidden="1">'Model'!$K$5</definedName>
    <definedName name="solver_rhs3" localSheetId="0" hidden="1">0</definedName>
    <definedName name="solver_rhs4" localSheetId="0" hidden="1">'Model'!#REF!</definedName>
    <definedName name="solver_rhs5" localSheetId="0" hidden="1">'Model'!#REF!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'Model'!#REF!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<sst xmlns="http://schemas.openxmlformats.org/spreadsheetml/2006/main" count="39" uniqueCount="26">
  <si>
    <t>Squared</t>
  </si>
  <si>
    <t>Scenario</t>
  </si>
  <si>
    <t>Deviation</t>
  </si>
  <si>
    <t>Portfolio Return</t>
  </si>
  <si>
    <t>Stnd. Dev.</t>
  </si>
  <si>
    <t>Scen-</t>
  </si>
  <si>
    <t>ario</t>
  </si>
  <si>
    <t>Proba-</t>
  </si>
  <si>
    <t>bilities</t>
  </si>
  <si>
    <t>Ret. by</t>
  </si>
  <si>
    <t>Investment Non-Linear Program</t>
  </si>
  <si>
    <t>GMS</t>
  </si>
  <si>
    <t>Option A</t>
  </si>
  <si>
    <t>Option B</t>
  </si>
  <si>
    <t>Option C</t>
  </si>
  <si>
    <t>Initial Price</t>
  </si>
  <si>
    <t>Option strike price</t>
  </si>
  <si>
    <t>Final Prices</t>
  </si>
  <si>
    <t>Returns (in %)</t>
  </si>
  <si>
    <t>GOLD.XLS</t>
  </si>
  <si>
    <t>Number of units</t>
  </si>
  <si>
    <t>Portfolio Weights</t>
  </si>
  <si>
    <t xml:space="preserve">Scenario    1 </t>
  </si>
  <si>
    <t>Sum of Weights</t>
  </si>
  <si>
    <t>Portfolio</t>
  </si>
  <si>
    <t>Security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</si>
</sst>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_)"/>
    <numFmt numFmtId="167" formatCode="0.0%"/>
    <numFmt numFmtId="168" formatCode="0.0"/>
    <numFmt numFmtId="169" formatCode="_(&quot;$&quot;* #,##0_);_(&quot;$&quot;* \(#,##0\);_(&quot;$&quot;* &quot;-&quot;??_);_(@_)"/>
    <numFmt numFmtId="170" formatCode="0.0_)"/>
    <numFmt numFmtId="171" formatCode="_(&quot;$&quot;* #,##0.0_);_(&quot;$&quot;* \(#,##0.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00%"/>
    <numFmt numFmtId="176" formatCode="0.0000%"/>
    <numFmt numFmtId="177" formatCode="0.00000%"/>
    <numFmt numFmtId="178" formatCode="_(* #,##0.0_);_(* \(#,##0.0\);_(* &quot;-&quot;?_);_(@_)"/>
  </numFmts>
  <fonts count="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164" fontId="0" fillId="0" borderId="0" xfId="0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165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2" fontId="7" fillId="0" borderId="1" xfId="0" applyNumberFormat="1" applyFont="1" applyBorder="1" applyAlignment="1">
      <alignment/>
    </xf>
    <xf numFmtId="164" fontId="5" fillId="0" borderId="0" xfId="0" applyNumberFormat="1" applyFont="1" applyAlignment="1" applyProtection="1">
      <alignment horizontal="center"/>
      <protection/>
    </xf>
    <xf numFmtId="165" fontId="5" fillId="0" borderId="0" xfId="0" applyNumberFormat="1" applyFont="1" applyAlignment="1" applyProtection="1">
      <alignment/>
      <protection/>
    </xf>
    <xf numFmtId="9" fontId="5" fillId="0" borderId="0" xfId="19" applyFont="1" applyAlignment="1">
      <alignment/>
    </xf>
    <xf numFmtId="167" fontId="8" fillId="0" borderId="2" xfId="19" applyNumberFormat="1" applyFont="1" applyBorder="1" applyAlignment="1" applyProtection="1">
      <alignment/>
      <protection locked="0"/>
    </xf>
    <xf numFmtId="167" fontId="8" fillId="0" borderId="3" xfId="19" applyNumberFormat="1" applyFont="1" applyBorder="1" applyAlignment="1" applyProtection="1">
      <alignment/>
      <protection locked="0"/>
    </xf>
    <xf numFmtId="167" fontId="8" fillId="0" borderId="4" xfId="19" applyNumberFormat="1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 horizontal="right"/>
      <protection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9" fontId="5" fillId="0" borderId="0" xfId="17" applyNumberFormat="1" applyFont="1" applyAlignment="1">
      <alignment/>
    </xf>
    <xf numFmtId="44" fontId="5" fillId="0" borderId="0" xfId="17" applyFont="1" applyAlignment="1" applyProtection="1">
      <alignment/>
      <protection/>
    </xf>
    <xf numFmtId="169" fontId="5" fillId="0" borderId="5" xfId="17" applyNumberFormat="1" applyFont="1" applyBorder="1" applyAlignment="1" applyProtection="1">
      <alignment horizontal="right"/>
      <protection/>
    </xf>
    <xf numFmtId="169" fontId="5" fillId="0" borderId="6" xfId="17" applyNumberFormat="1" applyFont="1" applyBorder="1" applyAlignment="1" applyProtection="1">
      <alignment horizontal="right"/>
      <protection/>
    </xf>
    <xf numFmtId="169" fontId="5" fillId="0" borderId="7" xfId="17" applyNumberFormat="1" applyFont="1" applyBorder="1" applyAlignment="1" applyProtection="1">
      <alignment horizontal="right"/>
      <protection/>
    </xf>
    <xf numFmtId="164" fontId="5" fillId="0" borderId="0" xfId="0" applyFont="1" applyBorder="1" applyAlignment="1">
      <alignment/>
    </xf>
    <xf numFmtId="169" fontId="5" fillId="0" borderId="8" xfId="17" applyNumberFormat="1" applyFont="1" applyBorder="1" applyAlignment="1" applyProtection="1">
      <alignment horizontal="right"/>
      <protection/>
    </xf>
    <xf numFmtId="169" fontId="5" fillId="0" borderId="9" xfId="17" applyNumberFormat="1" applyFont="1" applyBorder="1" applyAlignment="1" applyProtection="1">
      <alignment horizontal="right"/>
      <protection/>
    </xf>
    <xf numFmtId="169" fontId="5" fillId="0" borderId="10" xfId="17" applyNumberFormat="1" applyFont="1" applyBorder="1" applyAlignment="1" applyProtection="1">
      <alignment horizontal="right"/>
      <protection/>
    </xf>
    <xf numFmtId="169" fontId="5" fillId="0" borderId="11" xfId="17" applyNumberFormat="1" applyFont="1" applyBorder="1" applyAlignment="1" applyProtection="1">
      <alignment horizontal="right"/>
      <protection/>
    </xf>
    <xf numFmtId="169" fontId="5" fillId="0" borderId="12" xfId="17" applyNumberFormat="1" applyFont="1" applyBorder="1" applyAlignment="1" applyProtection="1">
      <alignment horizontal="right"/>
      <protection/>
    </xf>
    <xf numFmtId="164" fontId="5" fillId="0" borderId="0" xfId="0" applyNumberFormat="1" applyFont="1" applyAlignment="1" applyProtection="1">
      <alignment horizontal="right"/>
      <protection/>
    </xf>
    <xf numFmtId="170" fontId="5" fillId="0" borderId="5" xfId="0" applyNumberFormat="1" applyFont="1" applyBorder="1" applyAlignment="1" applyProtection="1">
      <alignment/>
      <protection/>
    </xf>
    <xf numFmtId="170" fontId="5" fillId="0" borderId="6" xfId="0" applyNumberFormat="1" applyFont="1" applyBorder="1" applyAlignment="1" applyProtection="1">
      <alignment/>
      <protection/>
    </xf>
    <xf numFmtId="170" fontId="5" fillId="0" borderId="7" xfId="0" applyNumberFormat="1" applyFont="1" applyBorder="1" applyAlignment="1" applyProtection="1">
      <alignment/>
      <protection/>
    </xf>
    <xf numFmtId="9" fontId="5" fillId="0" borderId="0" xfId="19" applyFont="1" applyAlignment="1" applyProtection="1">
      <alignment/>
      <protection/>
    </xf>
    <xf numFmtId="170" fontId="5" fillId="0" borderId="8" xfId="0" applyNumberFormat="1" applyFont="1" applyBorder="1" applyAlignment="1" applyProtection="1">
      <alignment/>
      <protection/>
    </xf>
    <xf numFmtId="170" fontId="5" fillId="0" borderId="0" xfId="0" applyNumberFormat="1" applyFont="1" applyBorder="1" applyAlignment="1" applyProtection="1">
      <alignment/>
      <protection/>
    </xf>
    <xf numFmtId="170" fontId="5" fillId="0" borderId="9" xfId="0" applyNumberFormat="1" applyFont="1" applyBorder="1" applyAlignment="1" applyProtection="1">
      <alignment/>
      <protection/>
    </xf>
    <xf numFmtId="170" fontId="5" fillId="0" borderId="10" xfId="0" applyNumberFormat="1" applyFont="1" applyBorder="1" applyAlignment="1" applyProtection="1">
      <alignment/>
      <protection/>
    </xf>
    <xf numFmtId="170" fontId="5" fillId="0" borderId="11" xfId="0" applyNumberFormat="1" applyFont="1" applyBorder="1" applyAlignment="1" applyProtection="1">
      <alignment/>
      <protection/>
    </xf>
    <xf numFmtId="170" fontId="5" fillId="0" borderId="12" xfId="0" applyNumberFormat="1" applyFont="1" applyBorder="1" applyAlignment="1" applyProtection="1">
      <alignment/>
      <protection/>
    </xf>
    <xf numFmtId="169" fontId="5" fillId="0" borderId="0" xfId="17" applyNumberFormat="1" applyFont="1" applyBorder="1" applyAlignment="1" applyProtection="1">
      <alignment horizontal="right"/>
      <protection/>
    </xf>
    <xf numFmtId="169" fontId="0" fillId="0" borderId="8" xfId="17" applyNumberFormat="1" applyBorder="1" applyAlignment="1">
      <alignment/>
    </xf>
    <xf numFmtId="173" fontId="5" fillId="0" borderId="11" xfId="15" applyNumberFormat="1" applyFont="1" applyBorder="1" applyAlignment="1" applyProtection="1">
      <alignment/>
      <protection locked="0"/>
    </xf>
    <xf numFmtId="173" fontId="5" fillId="0" borderId="10" xfId="15" applyNumberFormat="1" applyFont="1" applyBorder="1" applyAlignment="1" applyProtection="1">
      <alignment/>
      <protection locked="0"/>
    </xf>
    <xf numFmtId="173" fontId="5" fillId="0" borderId="12" xfId="15" applyNumberFormat="1" applyFont="1" applyBorder="1" applyAlignment="1" applyProtection="1">
      <alignment/>
      <protection locked="0"/>
    </xf>
    <xf numFmtId="2" fontId="5" fillId="0" borderId="0" xfId="19" applyNumberFormat="1" applyFont="1" applyAlignment="1">
      <alignment/>
    </xf>
    <xf numFmtId="9" fontId="5" fillId="0" borderId="0" xfId="19" applyFont="1" applyAlignment="1" applyProtection="1">
      <alignment/>
      <protection/>
    </xf>
    <xf numFmtId="164" fontId="5" fillId="0" borderId="0" xfId="0" applyNumberFormat="1" applyFont="1" applyAlignment="1" applyProtection="1">
      <alignment horizontal="right"/>
      <protection/>
    </xf>
    <xf numFmtId="164" fontId="5" fillId="0" borderId="0" xfId="0" applyFont="1" applyAlignment="1">
      <alignment horizontal="right"/>
    </xf>
    <xf numFmtId="164" fontId="5" fillId="0" borderId="0" xfId="0" applyFont="1" applyBorder="1" applyAlignment="1">
      <alignment horizontal="right"/>
    </xf>
    <xf numFmtId="174" fontId="5" fillId="0" borderId="13" xfId="19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0"/>
  <sheetViews>
    <sheetView showGridLines="0" tabSelected="1" workbookViewId="0" topLeftCell="A1">
      <selection activeCell="A1" sqref="A1"/>
    </sheetView>
  </sheetViews>
  <sheetFormatPr defaultColWidth="12.6640625" defaultRowHeight="15.75"/>
  <cols>
    <col min="1" max="1" width="5.4453125" style="0" customWidth="1"/>
    <col min="2" max="2" width="9.88671875" style="0" customWidth="1"/>
    <col min="3" max="4" width="8.3359375" style="0" customWidth="1"/>
    <col min="5" max="5" width="15.21484375" style="0" customWidth="1"/>
    <col min="6" max="9" width="9.77734375" style="0" customWidth="1"/>
    <col min="10" max="10" width="2.4453125" style="0" customWidth="1"/>
    <col min="11" max="11" width="13.5546875" style="0" customWidth="1"/>
    <col min="12" max="16384" width="11.4453125" style="0" customWidth="1"/>
  </cols>
  <sheetData>
    <row r="1" spans="1:11" ht="15.75">
      <c r="A1" s="1" t="s">
        <v>19</v>
      </c>
      <c r="B1" s="2"/>
      <c r="C1" s="2"/>
      <c r="D1" s="3" t="s">
        <v>10</v>
      </c>
      <c r="E1" s="2"/>
      <c r="G1" s="4"/>
      <c r="H1" s="4"/>
      <c r="I1" s="2"/>
      <c r="J1" s="2"/>
      <c r="K1" s="2"/>
    </row>
    <row r="2" spans="1:11" ht="15.75">
      <c r="A2" s="1"/>
      <c r="B2" s="2"/>
      <c r="C2" s="2"/>
      <c r="D2" s="3"/>
      <c r="E2" s="2"/>
      <c r="F2" s="5" t="s">
        <v>11</v>
      </c>
      <c r="G2" s="14" t="s">
        <v>12</v>
      </c>
      <c r="H2" s="14" t="s">
        <v>13</v>
      </c>
      <c r="I2" s="14" t="s">
        <v>14</v>
      </c>
      <c r="J2" s="2"/>
      <c r="K2" s="2" t="s">
        <v>23</v>
      </c>
    </row>
    <row r="3" spans="1:11" ht="16.5" thickBot="1">
      <c r="A3" s="1"/>
      <c r="B3" s="2" t="s">
        <v>3</v>
      </c>
      <c r="C3" s="2"/>
      <c r="D3" s="5" t="s">
        <v>4</v>
      </c>
      <c r="E3" s="5" t="s">
        <v>21</v>
      </c>
      <c r="F3" s="11">
        <v>0.849132176325048</v>
      </c>
      <c r="G3" s="12">
        <v>0</v>
      </c>
      <c r="H3" s="12">
        <v>0</v>
      </c>
      <c r="I3" s="13">
        <v>0.15086782367495205</v>
      </c>
      <c r="J3" s="2"/>
      <c r="K3" s="10">
        <f>SUM(F3:I3)</f>
        <v>1</v>
      </c>
    </row>
    <row r="4" spans="2:11" ht="16.5" thickBot="1">
      <c r="B4" s="49">
        <f>SUMPRODUCT(C20:C26,B20:B26)</f>
        <v>-0.2736982644875723</v>
      </c>
      <c r="C4" s="2"/>
      <c r="D4" s="7">
        <f>SQRT(SUMPRODUCT(D20:D26,B20:B26))</f>
        <v>5.186089104888461</v>
      </c>
      <c r="E4" s="46" t="s">
        <v>20</v>
      </c>
      <c r="F4" s="42">
        <f>10000000*F3/F7</f>
        <v>84913.21763250479</v>
      </c>
      <c r="G4" s="41">
        <f>10000000*G3/G7</f>
        <v>0</v>
      </c>
      <c r="H4" s="41">
        <f>10000000*H3/H7</f>
        <v>0</v>
      </c>
      <c r="I4" s="43">
        <f>10000000*I3/I7</f>
        <v>120694.25893996164</v>
      </c>
      <c r="J4" s="2"/>
      <c r="K4" s="5" t="str">
        <f>IF(ABS(K3-K5)&lt;0.00001,"=","Not =")</f>
        <v>=</v>
      </c>
    </row>
    <row r="5" spans="1:11" ht="15.75">
      <c r="A5" s="9"/>
      <c r="B5" s="8"/>
      <c r="E5" s="2"/>
      <c r="G5" s="4"/>
      <c r="H5" s="4"/>
      <c r="I5" s="2"/>
      <c r="J5" s="2"/>
      <c r="K5" s="10">
        <v>1</v>
      </c>
    </row>
    <row r="6" spans="1:11" ht="15.75">
      <c r="A6" s="1"/>
      <c r="B6" s="2"/>
      <c r="E6" s="15"/>
      <c r="F6" s="5" t="s">
        <v>11</v>
      </c>
      <c r="G6" s="14" t="s">
        <v>12</v>
      </c>
      <c r="H6" s="14" t="s">
        <v>13</v>
      </c>
      <c r="I6" s="14" t="s">
        <v>14</v>
      </c>
      <c r="J6" s="2"/>
      <c r="K6" s="2"/>
    </row>
    <row r="7" spans="1:11" ht="15.75">
      <c r="A7" s="1"/>
      <c r="B7" s="2"/>
      <c r="E7" s="47" t="s">
        <v>15</v>
      </c>
      <c r="F7" s="17">
        <v>100</v>
      </c>
      <c r="G7" s="18">
        <v>2.2</v>
      </c>
      <c r="H7" s="18">
        <v>6.4</v>
      </c>
      <c r="I7" s="18">
        <v>12.5</v>
      </c>
      <c r="J7" s="2"/>
      <c r="K7" s="2"/>
    </row>
    <row r="8" spans="1:11" ht="15.75">
      <c r="A8" s="1"/>
      <c r="B8" s="2"/>
      <c r="C8" s="2"/>
      <c r="E8" s="47" t="s">
        <v>16</v>
      </c>
      <c r="F8" s="15"/>
      <c r="G8" s="17">
        <v>90</v>
      </c>
      <c r="H8" s="17">
        <v>100</v>
      </c>
      <c r="I8" s="17">
        <v>110</v>
      </c>
      <c r="J8" s="2"/>
      <c r="K8" s="2"/>
    </row>
    <row r="9" spans="1:11" ht="15.75">
      <c r="A9" s="1"/>
      <c r="B9" s="2"/>
      <c r="C9" s="2"/>
      <c r="E9" s="48"/>
      <c r="F9" s="14"/>
      <c r="G9" s="14"/>
      <c r="H9" s="14"/>
      <c r="I9" s="14"/>
      <c r="J9" s="2"/>
      <c r="K9" s="2"/>
    </row>
    <row r="10" spans="1:11" ht="15.75">
      <c r="A10" s="1"/>
      <c r="B10" s="2"/>
      <c r="C10" s="2"/>
      <c r="E10" s="48" t="s">
        <v>17</v>
      </c>
      <c r="F10" s="14" t="s">
        <v>11</v>
      </c>
      <c r="G10" s="14" t="s">
        <v>12</v>
      </c>
      <c r="H10" s="14" t="s">
        <v>13</v>
      </c>
      <c r="I10" s="14" t="s">
        <v>14</v>
      </c>
      <c r="J10" s="2"/>
      <c r="K10" s="2"/>
    </row>
    <row r="11" spans="1:11" ht="15.75">
      <c r="A11" s="1"/>
      <c r="B11" s="2"/>
      <c r="C11" s="2"/>
      <c r="E11" s="48" t="s">
        <v>22</v>
      </c>
      <c r="F11" s="19">
        <v>150</v>
      </c>
      <c r="G11" s="20">
        <f aca="true" t="shared" si="0" ref="G11:I17">MAX(G$8-$F11,0)</f>
        <v>0</v>
      </c>
      <c r="H11" s="20">
        <f t="shared" si="0"/>
        <v>0</v>
      </c>
      <c r="I11" s="21">
        <f t="shared" si="0"/>
        <v>0</v>
      </c>
      <c r="J11" s="2"/>
      <c r="K11" s="2"/>
    </row>
    <row r="12" spans="1:11" ht="15.75">
      <c r="A12" s="1"/>
      <c r="B12" s="2"/>
      <c r="C12" s="2"/>
      <c r="E12" s="22">
        <v>2</v>
      </c>
      <c r="F12" s="23">
        <v>130</v>
      </c>
      <c r="G12" s="39">
        <f t="shared" si="0"/>
        <v>0</v>
      </c>
      <c r="H12" s="39">
        <f t="shared" si="0"/>
        <v>0</v>
      </c>
      <c r="I12" s="24">
        <f t="shared" si="0"/>
        <v>0</v>
      </c>
      <c r="J12" s="2"/>
      <c r="K12" s="2"/>
    </row>
    <row r="13" spans="1:11" ht="15.75">
      <c r="A13" s="1"/>
      <c r="B13" s="2"/>
      <c r="C13" s="2"/>
      <c r="E13" s="22">
        <v>3</v>
      </c>
      <c r="F13" s="23">
        <v>110</v>
      </c>
      <c r="G13" s="39">
        <f t="shared" si="0"/>
        <v>0</v>
      </c>
      <c r="H13" s="39">
        <f t="shared" si="0"/>
        <v>0</v>
      </c>
      <c r="I13" s="24">
        <f t="shared" si="0"/>
        <v>0</v>
      </c>
      <c r="J13" s="2"/>
      <c r="K13" s="2"/>
    </row>
    <row r="14" spans="1:11" ht="15.75">
      <c r="A14" s="1"/>
      <c r="B14" s="2"/>
      <c r="C14" s="2"/>
      <c r="E14" s="22">
        <v>4</v>
      </c>
      <c r="F14" s="23">
        <v>100</v>
      </c>
      <c r="G14" s="39">
        <f t="shared" si="0"/>
        <v>0</v>
      </c>
      <c r="H14" s="39">
        <f t="shared" si="0"/>
        <v>0</v>
      </c>
      <c r="I14" s="24">
        <f t="shared" si="0"/>
        <v>10</v>
      </c>
      <c r="J14" s="2"/>
      <c r="K14" s="2"/>
    </row>
    <row r="15" spans="5:11" ht="15.75">
      <c r="E15">
        <v>5</v>
      </c>
      <c r="F15" s="40">
        <v>90</v>
      </c>
      <c r="G15" s="39">
        <f t="shared" si="0"/>
        <v>0</v>
      </c>
      <c r="H15" s="39">
        <f t="shared" si="0"/>
        <v>10</v>
      </c>
      <c r="I15" s="24">
        <f t="shared" si="0"/>
        <v>20</v>
      </c>
      <c r="J15" s="2"/>
      <c r="K15" s="2"/>
    </row>
    <row r="16" spans="1:11" ht="15.75">
      <c r="A16" s="2"/>
      <c r="E16" s="22">
        <v>6</v>
      </c>
      <c r="F16" s="23">
        <v>80</v>
      </c>
      <c r="G16" s="39">
        <f t="shared" si="0"/>
        <v>10</v>
      </c>
      <c r="H16" s="39">
        <f t="shared" si="0"/>
        <v>20</v>
      </c>
      <c r="I16" s="24">
        <f t="shared" si="0"/>
        <v>30</v>
      </c>
      <c r="J16" s="2"/>
      <c r="K16" s="2"/>
    </row>
    <row r="17" spans="1:11" ht="15.75">
      <c r="A17" s="2"/>
      <c r="C17" t="s">
        <v>24</v>
      </c>
      <c r="E17" s="22">
        <v>7</v>
      </c>
      <c r="F17" s="25">
        <v>70</v>
      </c>
      <c r="G17" s="26">
        <f t="shared" si="0"/>
        <v>20</v>
      </c>
      <c r="H17" s="26">
        <f t="shared" si="0"/>
        <v>30</v>
      </c>
      <c r="I17" s="27">
        <f>MAX(I$8-$F17,0)</f>
        <v>40</v>
      </c>
      <c r="J17" s="2"/>
      <c r="K17" s="2"/>
    </row>
    <row r="18" spans="1:8" ht="15.75">
      <c r="A18" s="5" t="s">
        <v>5</v>
      </c>
      <c r="B18" s="5" t="s">
        <v>7</v>
      </c>
      <c r="C18" s="5" t="s">
        <v>9</v>
      </c>
      <c r="D18" s="5" t="s">
        <v>0</v>
      </c>
      <c r="E18" s="8" t="s">
        <v>25</v>
      </c>
      <c r="G18" s="2"/>
      <c r="H18" s="2"/>
    </row>
    <row r="19" spans="1:9" ht="15.75">
      <c r="A19" s="5" t="s">
        <v>6</v>
      </c>
      <c r="B19" s="5" t="s">
        <v>8</v>
      </c>
      <c r="C19" s="5" t="s">
        <v>1</v>
      </c>
      <c r="D19" s="5" t="s">
        <v>2</v>
      </c>
      <c r="E19" s="48" t="s">
        <v>18</v>
      </c>
      <c r="F19" s="14" t="s">
        <v>11</v>
      </c>
      <c r="G19" s="14" t="s">
        <v>12</v>
      </c>
      <c r="H19" s="14" t="s">
        <v>13</v>
      </c>
      <c r="I19" s="14" t="s">
        <v>14</v>
      </c>
    </row>
    <row r="20" spans="1:10" ht="15.75">
      <c r="A20" s="2">
        <v>1</v>
      </c>
      <c r="B20" s="45">
        <v>0.05</v>
      </c>
      <c r="C20" s="44"/>
      <c r="D20" s="6"/>
      <c r="E20" s="48" t="s">
        <v>22</v>
      </c>
      <c r="F20" s="29">
        <f aca="true" t="shared" si="1" ref="F20:I26">100*(F11-F$7)/F$7</f>
        <v>50</v>
      </c>
      <c r="G20" s="30">
        <f t="shared" si="1"/>
        <v>-100</v>
      </c>
      <c r="H20" s="30">
        <f t="shared" si="1"/>
        <v>-100</v>
      </c>
      <c r="I20" s="31">
        <f t="shared" si="1"/>
        <v>-100</v>
      </c>
      <c r="J20" s="28"/>
    </row>
    <row r="21" spans="1:10" ht="15.75">
      <c r="A21" s="2">
        <v>2</v>
      </c>
      <c r="B21" s="45">
        <v>0.1</v>
      </c>
      <c r="C21" s="44">
        <f aca="true" t="shared" si="2" ref="C20:C26">SUMPRODUCT($F$3:$I$3,F21:I21)</f>
        <v>10.387182922256235</v>
      </c>
      <c r="D21" s="6">
        <f aca="true" t="shared" si="3" ref="D20:D26">(+C21-$B$4)^2</f>
        <v>113.65438767786806</v>
      </c>
      <c r="E21" s="22">
        <v>2</v>
      </c>
      <c r="F21" s="33">
        <f t="shared" si="1"/>
        <v>30</v>
      </c>
      <c r="G21" s="34">
        <f t="shared" si="1"/>
        <v>-100</v>
      </c>
      <c r="H21" s="34">
        <f t="shared" si="1"/>
        <v>-100</v>
      </c>
      <c r="I21" s="35">
        <f t="shared" si="1"/>
        <v>-100</v>
      </c>
      <c r="J21" s="32"/>
    </row>
    <row r="22" spans="1:11" ht="15.75">
      <c r="A22" s="2">
        <v>3</v>
      </c>
      <c r="B22" s="45">
        <v>0.2</v>
      </c>
      <c r="C22" s="44">
        <f t="shared" si="2"/>
        <v>-6.595460604244725</v>
      </c>
      <c r="D22" s="6">
        <f t="shared" si="3"/>
        <v>39.964679080371816</v>
      </c>
      <c r="E22" s="22">
        <v>3</v>
      </c>
      <c r="F22" s="33">
        <f t="shared" si="1"/>
        <v>10</v>
      </c>
      <c r="G22" s="34">
        <f t="shared" si="1"/>
        <v>-100</v>
      </c>
      <c r="H22" s="34">
        <f t="shared" si="1"/>
        <v>-100</v>
      </c>
      <c r="I22" s="35">
        <f t="shared" si="1"/>
        <v>-100</v>
      </c>
      <c r="J22" s="32"/>
      <c r="K22" s="16"/>
    </row>
    <row r="23" spans="1:11" ht="15.75">
      <c r="A23" s="2">
        <v>4</v>
      </c>
      <c r="B23" s="45">
        <v>0.3</v>
      </c>
      <c r="C23" s="44">
        <f t="shared" si="2"/>
        <v>-3.0173564734990412</v>
      </c>
      <c r="D23" s="6">
        <f t="shared" si="3"/>
        <v>7.527660367876021</v>
      </c>
      <c r="E23" s="22">
        <v>4</v>
      </c>
      <c r="F23" s="33">
        <f t="shared" si="1"/>
        <v>0</v>
      </c>
      <c r="G23" s="34">
        <f t="shared" si="1"/>
        <v>-100</v>
      </c>
      <c r="H23" s="34">
        <f t="shared" si="1"/>
        <v>-100</v>
      </c>
      <c r="I23" s="35">
        <f t="shared" si="1"/>
        <v>-20</v>
      </c>
      <c r="J23" s="32"/>
      <c r="K23" s="16"/>
    </row>
    <row r="24" spans="1:11" ht="15.75">
      <c r="A24" s="2">
        <v>5</v>
      </c>
      <c r="B24" s="45">
        <v>0.2</v>
      </c>
      <c r="C24" s="44">
        <f t="shared" si="2"/>
        <v>0.5607476572466421</v>
      </c>
      <c r="D24" s="6">
        <f t="shared" si="3"/>
        <v>0.6962999962988626</v>
      </c>
      <c r="E24" s="22">
        <v>5</v>
      </c>
      <c r="F24" s="33">
        <f t="shared" si="1"/>
        <v>-10</v>
      </c>
      <c r="G24" s="34">
        <f t="shared" si="1"/>
        <v>-100</v>
      </c>
      <c r="H24" s="34">
        <f t="shared" si="1"/>
        <v>56.249999999999986</v>
      </c>
      <c r="I24" s="35">
        <f t="shared" si="1"/>
        <v>60</v>
      </c>
      <c r="J24" s="32"/>
      <c r="K24" s="16"/>
    </row>
    <row r="25" spans="1:11" ht="15.75">
      <c r="A25">
        <v>6</v>
      </c>
      <c r="B25" s="45">
        <v>0.1</v>
      </c>
      <c r="C25" s="44">
        <f t="shared" si="2"/>
        <v>4.138851787992326</v>
      </c>
      <c r="D25" s="6">
        <f t="shared" si="3"/>
        <v>19.47059796564036</v>
      </c>
      <c r="E25" s="22">
        <v>6</v>
      </c>
      <c r="F25" s="33">
        <f t="shared" si="1"/>
        <v>-20</v>
      </c>
      <c r="G25" s="34">
        <f t="shared" si="1"/>
        <v>354.5454545454545</v>
      </c>
      <c r="H25" s="34">
        <f t="shared" si="1"/>
        <v>212.5</v>
      </c>
      <c r="I25" s="35">
        <f t="shared" si="1"/>
        <v>140</v>
      </c>
      <c r="J25" s="32"/>
      <c r="K25" s="16"/>
    </row>
    <row r="26" spans="1:11" ht="15.75">
      <c r="A26">
        <v>7</v>
      </c>
      <c r="B26" s="45">
        <v>0.05</v>
      </c>
      <c r="C26" s="44">
        <f t="shared" si="2"/>
        <v>7.716955918738009</v>
      </c>
      <c r="D26" s="6">
        <f t="shared" si="3"/>
        <v>63.850554275900485</v>
      </c>
      <c r="E26" s="22">
        <v>7</v>
      </c>
      <c r="F26" s="36">
        <f t="shared" si="1"/>
        <v>-30</v>
      </c>
      <c r="G26" s="37">
        <f t="shared" si="1"/>
        <v>809.090909090909</v>
      </c>
      <c r="H26" s="37">
        <f t="shared" si="1"/>
        <v>368.75</v>
      </c>
      <c r="I26" s="38">
        <f t="shared" si="1"/>
        <v>220</v>
      </c>
      <c r="J26" s="32"/>
      <c r="K26" s="16"/>
    </row>
    <row r="27" spans="5:11" ht="15.75">
      <c r="E27" s="15"/>
      <c r="F27" s="15"/>
      <c r="G27" s="15"/>
      <c r="H27" s="15"/>
      <c r="I27" s="15"/>
      <c r="J27" s="32"/>
      <c r="K27" s="16"/>
    </row>
    <row r="28" spans="10:11" ht="15.75">
      <c r="J28" s="16"/>
      <c r="K28" s="16"/>
    </row>
    <row r="29" ht="15.75">
      <c r="K29" s="16"/>
    </row>
    <row r="30" ht="15.75">
      <c r="K30" s="16"/>
    </row>
  </sheetData>
  <printOptions headings="1"/>
  <pageMargins left="0" right="0" top="0" bottom="0" header="0.5" footer="0.5"/>
  <pageSetup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Bramel</cp:lastModifiedBy>
  <cp:lastPrinted>1999-01-31T19:43:20Z</cp:lastPrinted>
  <dcterms:created xsi:type="dcterms:W3CDTF">1998-02-10T00:17:33Z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