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95" activeTab="1"/>
  </bookViews>
  <sheets>
    <sheet name="Calculation Of New Means" sheetId="1" r:id="rId1"/>
    <sheet name="Model" sheetId="2" r:id="rId2"/>
  </sheets>
  <definedNames>
    <definedName name="_Order1" localSheetId="1" hidden="1">0</definedName>
    <definedName name="_Order2" localSheetId="1" hidden="1">0</definedName>
    <definedName name="anscount" hidden="1">5</definedName>
    <definedName name="limcount" hidden="1">1</definedName>
    <definedName name="_xlnm.Print_Area" localSheetId="1">'Model'!$A$1:$O$37</definedName>
    <definedName name="Print_Area_MI">'Model'!$A$26:$I$68</definedName>
    <definedName name="sencount" hidden="1">5</definedName>
    <definedName name="solver_adj" localSheetId="1" hidden="1">'Model'!$F$5:$O$5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'Model'!$C$5</definedName>
    <definedName name="solver_lhs2" localSheetId="1" hidden="1">'Model'!$J$3</definedName>
    <definedName name="solver_lhs3" localSheetId="1" hidden="1">'Model'!#REF!</definedName>
    <definedName name="solver_lhs4" localSheetId="1" hidden="1">'Model'!$Z$4</definedName>
    <definedName name="solver_lhs5" localSheetId="1" hidden="1">'Model'!#REF!</definedName>
    <definedName name="solver_lin" localSheetId="1" hidden="1">2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'Model'!$D$5</definedName>
    <definedName name="solver_pre" localSheetId="1" hidden="1">0.000001</definedName>
    <definedName name="solver_rel1" localSheetId="1" hidden="1">3</definedName>
    <definedName name="solver_rel2" localSheetId="1" hidden="1">2</definedName>
    <definedName name="solver_rel3" localSheetId="1" hidden="1">3</definedName>
    <definedName name="solver_rel4" localSheetId="1" hidden="1">2</definedName>
    <definedName name="solver_rel5" localSheetId="1" hidden="1">3</definedName>
    <definedName name="solver_rhs1" localSheetId="1" hidden="1">'Model'!$C$7</definedName>
    <definedName name="solver_rhs2" localSheetId="1" hidden="1">'Model'!$L$3</definedName>
    <definedName name="solver_rhs3" localSheetId="1" hidden="1">0</definedName>
    <definedName name="solver_rhs4" localSheetId="1" hidden="1">'Model'!#REF!</definedName>
    <definedName name="solver_rhs5" localSheetId="1" hidden="1">'Model'!#REF!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mp" localSheetId="1" hidden="1">'Model'!#REF!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Julien Bramel</author>
  </authors>
  <commentList>
    <comment ref="C72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C73" authorId="0">
      <text>
        <r>
          <rPr>
            <sz val="8"/>
            <rFont val="Tahoma"/>
            <family val="0"/>
          </rPr>
          <t>Remember that the input cell is $C$7</t>
        </r>
      </text>
    </comment>
    <comment ref="D7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1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12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13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14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15" authorId="0">
      <text>
        <r>
          <rPr>
            <sz val="8"/>
            <rFont val="Tahoma"/>
            <family val="0"/>
          </rPr>
          <t>This problem has no feasible solution.</t>
        </r>
      </text>
    </comment>
  </commentList>
</comments>
</file>

<file path=xl/sharedStrings.xml><?xml version="1.0" encoding="utf-8"?>
<sst xmlns="http://schemas.openxmlformats.org/spreadsheetml/2006/main" count="114" uniqueCount="58">
  <si>
    <t>Stnd. Dev.</t>
  </si>
  <si>
    <t>Min Return</t>
  </si>
  <si>
    <t>Scen-</t>
  </si>
  <si>
    <t>ario</t>
  </si>
  <si>
    <t>Proba-</t>
  </si>
  <si>
    <t>bilities</t>
  </si>
  <si>
    <t>Investment Non-Linear Program</t>
  </si>
  <si>
    <t>Portfolio</t>
  </si>
  <si>
    <t>Return</t>
  </si>
  <si>
    <t>Avg. Portfolio</t>
  </si>
  <si>
    <t>Portfolio Weights x(j)</t>
  </si>
  <si>
    <t>Sum of Portfolio</t>
  </si>
  <si>
    <t>Weights</t>
  </si>
  <si>
    <t>SUN</t>
  </si>
  <si>
    <t>MSFT</t>
  </si>
  <si>
    <t>GM</t>
  </si>
  <si>
    <t>IBM</t>
  </si>
  <si>
    <t>APPLE</t>
  </si>
  <si>
    <t>P&amp;G</t>
  </si>
  <si>
    <t>J&amp;J</t>
  </si>
  <si>
    <t>MERCK</t>
  </si>
  <si>
    <t>FORD</t>
  </si>
  <si>
    <t>INTEL</t>
  </si>
  <si>
    <t>TEN-STOCKS.XLS</t>
  </si>
  <si>
    <t>(Date)</t>
  </si>
  <si>
    <t>Sum of Portfolio Weights</t>
  </si>
  <si>
    <t xml:space="preserve">             Mean=</t>
  </si>
  <si>
    <t xml:space="preserve">     Stnd. Dev.=</t>
  </si>
  <si>
    <t>$D$5</t>
  </si>
  <si>
    <t>$G$5</t>
  </si>
  <si>
    <t>$H$5</t>
  </si>
  <si>
    <t>$I$5</t>
  </si>
  <si>
    <t>$J$5</t>
  </si>
  <si>
    <t>$K$5</t>
  </si>
  <si>
    <t>$L$5</t>
  </si>
  <si>
    <t>$M$5</t>
  </si>
  <si>
    <t>$N$5</t>
  </si>
  <si>
    <t>$O$5</t>
  </si>
  <si>
    <t>Not feasible</t>
  </si>
  <si>
    <t>Mean=</t>
  </si>
  <si>
    <t>Std. Dev=</t>
  </si>
  <si>
    <t>Beta=</t>
  </si>
  <si>
    <t>Average Return Adjustment Worksheet</t>
  </si>
  <si>
    <t>Historical Returns based on 24 scenarios</t>
  </si>
  <si>
    <t xml:space="preserve">               Projected Market Return Next Year =</t>
  </si>
  <si>
    <t xml:space="preserve">            Projected Market Return Next Month =</t>
  </si>
  <si>
    <t xml:space="preserve">            Projected Risk-Free Rate Next Year =</t>
  </si>
  <si>
    <t xml:space="preserve">          Projected Risk-Free Rate Next Month =</t>
  </si>
  <si>
    <t>Projeced Return Next Month based on CAPM</t>
  </si>
  <si>
    <t xml:space="preserve">                     Adjusted Mean=</t>
  </si>
  <si>
    <t>Historical Mean=</t>
  </si>
  <si>
    <t>Historical Stnd. Dev.=</t>
  </si>
  <si>
    <t>$C$5</t>
  </si>
  <si>
    <t>$F$5</t>
  </si>
  <si>
    <t>Portfolio Return</t>
  </si>
  <si>
    <t>by Scenario</t>
  </si>
  <si>
    <t>Security Returns by Scenario</t>
  </si>
  <si>
    <t>Historical Security Returns by Scenario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</si>
</sst>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  <numFmt numFmtId="169" formatCode="_(* #,##0.000_);_(* \(#,##0.000\);_(* &quot;-&quot;??_);_(@_)"/>
    <numFmt numFmtId="170" formatCode="0.000%"/>
    <numFmt numFmtId="171" formatCode="0.000"/>
    <numFmt numFmtId="172" formatCode="0.0000"/>
  </numFmts>
  <fonts count="1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8"/>
      <name val="Tahoma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8"/>
      <name val="Helv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164" fontId="0" fillId="0" borderId="0" xfId="0" applyAlignment="1">
      <alignment/>
    </xf>
    <xf numFmtId="164" fontId="5" fillId="2" borderId="0" xfId="0" applyFont="1" applyFill="1" applyAlignment="1">
      <alignment horizontal="left"/>
    </xf>
    <xf numFmtId="164" fontId="5" fillId="2" borderId="0" xfId="0" applyFont="1" applyFill="1" applyAlignment="1">
      <alignment/>
    </xf>
    <xf numFmtId="165" fontId="6" fillId="2" borderId="0" xfId="0" applyNumberFormat="1" applyFont="1" applyFill="1" applyAlignment="1" applyProtection="1">
      <alignment horizontal="left"/>
      <protection/>
    </xf>
    <xf numFmtId="166" fontId="5" fillId="2" borderId="0" xfId="0" applyNumberFormat="1" applyFont="1" applyFill="1" applyAlignment="1" applyProtection="1">
      <alignment/>
      <protection/>
    </xf>
    <xf numFmtId="164" fontId="5" fillId="2" borderId="0" xfId="0" applyFont="1" applyFill="1" applyAlignment="1">
      <alignment horizontal="right"/>
    </xf>
    <xf numFmtId="165" fontId="5" fillId="2" borderId="0" xfId="0" applyNumberFormat="1" applyFont="1" applyFill="1" applyAlignment="1" applyProtection="1">
      <alignment horizontal="right"/>
      <protection/>
    </xf>
    <xf numFmtId="9" fontId="5" fillId="2" borderId="0" xfId="19" applyFont="1" applyFill="1" applyAlignment="1">
      <alignment/>
    </xf>
    <xf numFmtId="164" fontId="5" fillId="2" borderId="0" xfId="0" applyFont="1" applyFill="1" applyAlignment="1">
      <alignment horizontal="center"/>
    </xf>
    <xf numFmtId="165" fontId="5" fillId="2" borderId="0" xfId="0" applyNumberFormat="1" applyFont="1" applyFill="1" applyAlignment="1" applyProtection="1">
      <alignment/>
      <protection/>
    </xf>
    <xf numFmtId="164" fontId="5" fillId="2" borderId="0" xfId="0" applyNumberFormat="1" applyFont="1" applyFill="1" applyAlignment="1" applyProtection="1">
      <alignment horizontal="left"/>
      <protection/>
    </xf>
    <xf numFmtId="167" fontId="8" fillId="2" borderId="1" xfId="19" applyNumberFormat="1" applyFont="1" applyFill="1" applyBorder="1" applyAlignment="1" applyProtection="1">
      <alignment/>
      <protection locked="0"/>
    </xf>
    <xf numFmtId="167" fontId="8" fillId="2" borderId="2" xfId="19" applyNumberFormat="1" applyFont="1" applyFill="1" applyBorder="1" applyAlignment="1" applyProtection="1">
      <alignment/>
      <protection locked="0"/>
    </xf>
    <xf numFmtId="167" fontId="8" fillId="2" borderId="3" xfId="19" applyNumberFormat="1" applyFont="1" applyFill="1" applyBorder="1" applyAlignment="1" applyProtection="1">
      <alignment/>
      <protection locked="0"/>
    </xf>
    <xf numFmtId="2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 applyProtection="1">
      <alignment horizontal="center"/>
      <protection/>
    </xf>
    <xf numFmtId="13" fontId="5" fillId="2" borderId="0" xfId="19" applyNumberFormat="1" applyFont="1" applyFill="1" applyAlignment="1">
      <alignment/>
    </xf>
    <xf numFmtId="167" fontId="5" fillId="2" borderId="0" xfId="19" applyNumberFormat="1" applyFont="1" applyFill="1" applyAlignment="1">
      <alignment/>
    </xf>
    <xf numFmtId="164" fontId="6" fillId="2" borderId="0" xfId="0" applyFont="1" applyFill="1" applyAlignment="1">
      <alignment horizontal="right"/>
    </xf>
    <xf numFmtId="17" fontId="5" fillId="2" borderId="0" xfId="0" applyNumberFormat="1" applyFont="1" applyFill="1" applyBorder="1" applyAlignment="1">
      <alignment/>
    </xf>
    <xf numFmtId="167" fontId="5" fillId="3" borderId="4" xfId="19" applyNumberFormat="1" applyFont="1" applyFill="1" applyBorder="1" applyAlignment="1">
      <alignment/>
    </xf>
    <xf numFmtId="167" fontId="5" fillId="3" borderId="5" xfId="19" applyNumberFormat="1" applyFont="1" applyFill="1" applyBorder="1" applyAlignment="1">
      <alignment/>
    </xf>
    <xf numFmtId="167" fontId="5" fillId="3" borderId="6" xfId="19" applyNumberFormat="1" applyFont="1" applyFill="1" applyBorder="1" applyAlignment="1">
      <alignment/>
    </xf>
    <xf numFmtId="167" fontId="5" fillId="3" borderId="7" xfId="19" applyNumberFormat="1" applyFont="1" applyFill="1" applyBorder="1" applyAlignment="1">
      <alignment/>
    </xf>
    <xf numFmtId="167" fontId="5" fillId="3" borderId="0" xfId="19" applyNumberFormat="1" applyFont="1" applyFill="1" applyBorder="1" applyAlignment="1">
      <alignment/>
    </xf>
    <xf numFmtId="167" fontId="5" fillId="3" borderId="8" xfId="19" applyNumberFormat="1" applyFont="1" applyFill="1" applyBorder="1" applyAlignment="1">
      <alignment/>
    </xf>
    <xf numFmtId="167" fontId="5" fillId="3" borderId="9" xfId="19" applyNumberFormat="1" applyFont="1" applyFill="1" applyBorder="1" applyAlignment="1">
      <alignment/>
    </xf>
    <xf numFmtId="167" fontId="5" fillId="3" borderId="10" xfId="19" applyNumberFormat="1" applyFont="1" applyFill="1" applyBorder="1" applyAlignment="1">
      <alignment/>
    </xf>
    <xf numFmtId="167" fontId="5" fillId="3" borderId="11" xfId="19" applyNumberFormat="1" applyFont="1" applyFill="1" applyBorder="1" applyAlignment="1">
      <alignment/>
    </xf>
    <xf numFmtId="167" fontId="6" fillId="2" borderId="0" xfId="19" applyNumberFormat="1" applyFont="1" applyFill="1" applyBorder="1" applyAlignment="1" applyProtection="1">
      <alignment/>
      <protection locked="0"/>
    </xf>
    <xf numFmtId="10" fontId="7" fillId="2" borderId="12" xfId="19" applyNumberFormat="1" applyFont="1" applyFill="1" applyBorder="1" applyAlignment="1">
      <alignment/>
    </xf>
    <xf numFmtId="10" fontId="5" fillId="2" borderId="12" xfId="19" applyNumberFormat="1" applyFont="1" applyFill="1" applyBorder="1" applyAlignment="1">
      <alignment/>
    </xf>
    <xf numFmtId="10" fontId="5" fillId="2" borderId="0" xfId="19" applyNumberFormat="1" applyFont="1" applyFill="1" applyAlignment="1">
      <alignment/>
    </xf>
    <xf numFmtId="164" fontId="0" fillId="0" borderId="0" xfId="0" applyAlignment="1">
      <alignment horizontal="right"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8" xfId="0" applyNumberFormat="1" applyBorder="1" applyAlignment="1">
      <alignment/>
    </xf>
    <xf numFmtId="164" fontId="0" fillId="4" borderId="9" xfId="0" applyFill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7" fontId="5" fillId="0" borderId="13" xfId="19" applyNumberFormat="1" applyFont="1" applyBorder="1" applyAlignment="1">
      <alignment/>
    </xf>
    <xf numFmtId="167" fontId="5" fillId="0" borderId="14" xfId="19" applyNumberFormat="1" applyFont="1" applyBorder="1" applyAlignment="1">
      <alignment/>
    </xf>
    <xf numFmtId="167" fontId="5" fillId="0" borderId="15" xfId="19" applyNumberFormat="1" applyFont="1" applyBorder="1" applyAlignment="1">
      <alignment/>
    </xf>
    <xf numFmtId="167" fontId="5" fillId="0" borderId="16" xfId="19" applyNumberFormat="1" applyFont="1" applyBorder="1" applyAlignment="1">
      <alignment/>
    </xf>
    <xf numFmtId="167" fontId="5" fillId="0" borderId="17" xfId="19" applyNumberFormat="1" applyFont="1" applyBorder="1" applyAlignment="1">
      <alignment/>
    </xf>
    <xf numFmtId="167" fontId="5" fillId="0" borderId="18" xfId="19" applyNumberFormat="1" applyFont="1" applyBorder="1" applyAlignment="1">
      <alignment/>
    </xf>
    <xf numFmtId="10" fontId="5" fillId="0" borderId="0" xfId="19" applyNumberFormat="1" applyFont="1" applyAlignment="1">
      <alignment horizontal="right"/>
    </xf>
    <xf numFmtId="167" fontId="5" fillId="0" borderId="19" xfId="19" applyNumberFormat="1" applyFont="1" applyBorder="1" applyAlignment="1">
      <alignment/>
    </xf>
    <xf numFmtId="167" fontId="5" fillId="0" borderId="20" xfId="19" applyNumberFormat="1" applyFont="1" applyBorder="1" applyAlignment="1">
      <alignment/>
    </xf>
    <xf numFmtId="167" fontId="5" fillId="0" borderId="21" xfId="19" applyNumberFormat="1" applyFont="1" applyBorder="1" applyAlignment="1">
      <alignment/>
    </xf>
    <xf numFmtId="167" fontId="5" fillId="2" borderId="0" xfId="19" applyNumberFormat="1" applyFont="1" applyFill="1" applyBorder="1" applyAlignment="1" applyProtection="1">
      <alignment/>
      <protection locked="0"/>
    </xf>
    <xf numFmtId="167" fontId="5" fillId="0" borderId="0" xfId="0" applyNumberFormat="1" applyFont="1" applyAlignment="1">
      <alignment/>
    </xf>
    <xf numFmtId="43" fontId="5" fillId="0" borderId="0" xfId="15" applyFont="1" applyAlignment="1">
      <alignment/>
    </xf>
    <xf numFmtId="167" fontId="5" fillId="5" borderId="4" xfId="19" applyNumberFormat="1" applyFont="1" applyFill="1" applyBorder="1" applyAlignment="1" applyProtection="1">
      <alignment/>
      <protection locked="0"/>
    </xf>
    <xf numFmtId="167" fontId="5" fillId="5" borderId="5" xfId="19" applyNumberFormat="1" applyFont="1" applyFill="1" applyBorder="1" applyAlignment="1" applyProtection="1">
      <alignment/>
      <protection locked="0"/>
    </xf>
    <xf numFmtId="167" fontId="5" fillId="5" borderId="6" xfId="19" applyNumberFormat="1" applyFont="1" applyFill="1" applyBorder="1" applyAlignment="1" applyProtection="1">
      <alignment/>
      <protection locked="0"/>
    </xf>
    <xf numFmtId="167" fontId="5" fillId="5" borderId="9" xfId="19" applyNumberFormat="1" applyFont="1" applyFill="1" applyBorder="1" applyAlignment="1" applyProtection="1">
      <alignment/>
      <protection locked="0"/>
    </xf>
    <xf numFmtId="167" fontId="5" fillId="5" borderId="10" xfId="19" applyNumberFormat="1" applyFont="1" applyFill="1" applyBorder="1" applyAlignment="1" applyProtection="1">
      <alignment/>
      <protection locked="0"/>
    </xf>
    <xf numFmtId="167" fontId="5" fillId="5" borderId="11" xfId="19" applyNumberFormat="1" applyFont="1" applyFill="1" applyBorder="1" applyAlignment="1" applyProtection="1">
      <alignment/>
      <protection locked="0"/>
    </xf>
    <xf numFmtId="167" fontId="5" fillId="6" borderId="22" xfId="19" applyNumberFormat="1" applyFont="1" applyFill="1" applyBorder="1" applyAlignment="1" applyProtection="1">
      <alignment/>
      <protection locked="0"/>
    </xf>
    <xf numFmtId="167" fontId="5" fillId="6" borderId="23" xfId="19" applyNumberFormat="1" applyFont="1" applyFill="1" applyBorder="1" applyAlignment="1" applyProtection="1">
      <alignment/>
      <protection locked="0"/>
    </xf>
    <xf numFmtId="167" fontId="5" fillId="6" borderId="24" xfId="19" applyNumberFormat="1" applyFont="1" applyFill="1" applyBorder="1" applyAlignment="1" applyProtection="1">
      <alignment/>
      <protection locked="0"/>
    </xf>
    <xf numFmtId="164" fontId="0" fillId="4" borderId="7" xfId="0" applyFill="1" applyBorder="1" applyAlignment="1">
      <alignment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7" fontId="0" fillId="0" borderId="0" xfId="19" applyNumberFormat="1" applyBorder="1" applyAlignment="1">
      <alignment/>
    </xf>
    <xf numFmtId="167" fontId="0" fillId="0" borderId="8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Portfolio Profile as a function of Minimum Average Return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3"/>
          <c:order val="0"/>
          <c:tx>
            <c:v>SUN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v>MSFT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GM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IBM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4"/>
          <c:tx>
            <c:v>APPLE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5"/>
          <c:tx>
            <c:v>P&amp;G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6"/>
          <c:tx>
            <c:v>J&amp;J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7"/>
          <c:tx>
            <c:v>MERCK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v>FORD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v>INTEL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axId val="58058831"/>
        <c:axId val="52767432"/>
      </c:areaChart>
      <c:catAx>
        <c:axId val="5805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Minimum Average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52767432"/>
        <c:crosses val="autoZero"/>
        <c:auto val="1"/>
        <c:lblOffset val="100"/>
        <c:noMultiLvlLbl val="0"/>
      </c:catAx>
      <c:valAx>
        <c:axId val="527674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Portfolio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80588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Portfolio Profile as a function of SD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3"/>
          <c:order val="0"/>
          <c:tx>
            <c:v>SUN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v>MSFT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GM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IBM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4"/>
          <c:tx>
            <c:v>APPLE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5"/>
          <c:tx>
            <c:v>P&amp;G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6"/>
          <c:tx>
            <c:v>J&amp;J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7"/>
          <c:tx>
            <c:v>MERCK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v>FORD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v>INTEL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Model!#REF!</c:f>
              <c:numCache>
                <c:ptCount val="1"/>
                <c:pt idx="0">
                  <c:v>1</c:v>
                </c:pt>
              </c:numCache>
            </c:numRef>
          </c:val>
        </c:ser>
        <c:axId val="5144841"/>
        <c:axId val="46303570"/>
      </c:areaChart>
      <c:catAx>
        <c:axId val="514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Standard Deviation (SD)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46303570"/>
        <c:crosses val="autoZero"/>
        <c:auto val="1"/>
        <c:lblOffset val="100"/>
        <c:noMultiLvlLbl val="0"/>
      </c:catAx>
      <c:valAx>
        <c:axId val="463035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Portfolio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1448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Efficient Frontier (10 Stocks)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EfficientFrontier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Model!$E$73:$E$111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Model!$D$73:$D$111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Stocks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MSFT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GM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IBM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APPLE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P&amp;G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J&amp;J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MERCK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FORD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INTEL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Model!$F$8:$O$8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Model!$F$7:$O$7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4078947"/>
        <c:axId val="59601660"/>
      </c:scatterChart>
      <c:valAx>
        <c:axId val="14078947"/>
        <c:scaling>
          <c:orientation val="minMax"/>
          <c:min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Standard Deviation of Portfolio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9601660"/>
        <c:crosses val="autoZero"/>
        <c:crossBetween val="midCat"/>
        <c:dispUnits/>
      </c:valAx>
      <c:valAx>
        <c:axId val="59601660"/>
        <c:scaling>
          <c:orientation val="minMax"/>
          <c:min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Average Portfolio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14078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69</xdr:row>
      <xdr:rowOff>0</xdr:rowOff>
    </xdr:from>
    <xdr:to>
      <xdr:col>15</xdr:col>
      <xdr:colOff>152400</xdr:colOff>
      <xdr:row>69</xdr:row>
      <xdr:rowOff>0</xdr:rowOff>
    </xdr:to>
    <xdr:graphicFrame>
      <xdr:nvGraphicFramePr>
        <xdr:cNvPr id="1" name="Chart 90"/>
        <xdr:cNvGraphicFramePr/>
      </xdr:nvGraphicFramePr>
      <xdr:xfrm>
        <a:off x="3305175" y="13277850"/>
        <a:ext cx="751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69</xdr:row>
      <xdr:rowOff>0</xdr:rowOff>
    </xdr:from>
    <xdr:to>
      <xdr:col>15</xdr:col>
      <xdr:colOff>590550</xdr:colOff>
      <xdr:row>69</xdr:row>
      <xdr:rowOff>0</xdr:rowOff>
    </xdr:to>
    <xdr:graphicFrame>
      <xdr:nvGraphicFramePr>
        <xdr:cNvPr id="2" name="Chart 91"/>
        <xdr:cNvGraphicFramePr/>
      </xdr:nvGraphicFramePr>
      <xdr:xfrm>
        <a:off x="3819525" y="1327785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495300</xdr:colOff>
      <xdr:row>72</xdr:row>
      <xdr:rowOff>28575</xdr:rowOff>
    </xdr:from>
    <xdr:to>
      <xdr:col>21</xdr:col>
      <xdr:colOff>628650</xdr:colOff>
      <xdr:row>89</xdr:row>
      <xdr:rowOff>85725</xdr:rowOff>
    </xdr:to>
    <xdr:graphicFrame>
      <xdr:nvGraphicFramePr>
        <xdr:cNvPr id="3" name="Chart 350"/>
        <xdr:cNvGraphicFramePr/>
      </xdr:nvGraphicFramePr>
      <xdr:xfrm>
        <a:off x="11163300" y="13887450"/>
        <a:ext cx="60198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0" sqref="B10:L10"/>
    </sheetView>
  </sheetViews>
  <sheetFormatPr defaultColWidth="8.88671875" defaultRowHeight="15.75"/>
  <cols>
    <col min="1" max="1" width="3.21484375" style="46" customWidth="1"/>
    <col min="2" max="2" width="10.10546875" style="46" customWidth="1"/>
    <col min="3" max="16384" width="8.88671875" style="46" customWidth="1"/>
  </cols>
  <sheetData>
    <row r="1" ht="15.75">
      <c r="A1" s="45" t="s">
        <v>42</v>
      </c>
    </row>
    <row r="3" spans="2:6" ht="15">
      <c r="B3" s="46" t="s">
        <v>44</v>
      </c>
      <c r="F3" s="55">
        <v>0.15</v>
      </c>
    </row>
    <row r="4" spans="2:6" ht="15">
      <c r="B4" s="46" t="s">
        <v>45</v>
      </c>
      <c r="F4" s="55">
        <f>+F3/12</f>
        <v>0.012499999999999999</v>
      </c>
    </row>
    <row r="5" spans="2:6" ht="15">
      <c r="B5" s="46" t="s">
        <v>46</v>
      </c>
      <c r="F5" s="55">
        <v>0.06</v>
      </c>
    </row>
    <row r="6" spans="2:6" ht="15">
      <c r="B6" s="46" t="s">
        <v>47</v>
      </c>
      <c r="F6" s="55">
        <f>+F5/12</f>
        <v>0.005</v>
      </c>
    </row>
    <row r="8" ht="15.75">
      <c r="B8" s="45" t="s">
        <v>43</v>
      </c>
    </row>
    <row r="9" spans="3:12" ht="16.5" thickBot="1">
      <c r="C9" s="47" t="s">
        <v>13</v>
      </c>
      <c r="D9" s="47" t="s">
        <v>14</v>
      </c>
      <c r="E9" s="47" t="s">
        <v>15</v>
      </c>
      <c r="F9" s="47" t="s">
        <v>16</v>
      </c>
      <c r="G9" s="47" t="s">
        <v>17</v>
      </c>
      <c r="H9" s="47" t="s">
        <v>18</v>
      </c>
      <c r="I9" s="47" t="s">
        <v>19</v>
      </c>
      <c r="J9" s="47" t="s">
        <v>20</v>
      </c>
      <c r="K9" s="47" t="s">
        <v>21</v>
      </c>
      <c r="L9" s="47" t="s">
        <v>22</v>
      </c>
    </row>
    <row r="10" spans="2:12" ht="15">
      <c r="B10" s="48" t="s">
        <v>39</v>
      </c>
      <c r="C10" s="49">
        <f>+Model!F67</f>
        <v>0.03170791666666666</v>
      </c>
      <c r="D10" s="50">
        <f>+Model!G67</f>
        <v>0.04972333333333334</v>
      </c>
      <c r="E10" s="50">
        <f>+Model!H67</f>
        <v>0.009570833333333336</v>
      </c>
      <c r="F10" s="50">
        <f>+Model!I67</f>
        <v>0.03923541666666667</v>
      </c>
      <c r="G10" s="50">
        <f>+Model!J67</f>
        <v>-0.02760458333333334</v>
      </c>
      <c r="H10" s="50">
        <f>+Model!K67</f>
        <v>0.029115416666666668</v>
      </c>
      <c r="I10" s="50">
        <f>+Model!L67</f>
        <v>0.020357916666666667</v>
      </c>
      <c r="J10" s="50">
        <f>+Model!M67</f>
        <v>0.022890416666666667</v>
      </c>
      <c r="K10" s="50">
        <f>+Model!N67</f>
        <v>0.023418750000000002</v>
      </c>
      <c r="L10" s="51">
        <f>+Model!O67</f>
        <v>0.04459791666666666</v>
      </c>
    </row>
    <row r="11" spans="2:12" ht="15.75" thickBot="1">
      <c r="B11" s="48" t="s">
        <v>40</v>
      </c>
      <c r="C11" s="52">
        <f>+Model!F68</f>
        <v>0.12767070781177536</v>
      </c>
      <c r="D11" s="53">
        <f>+Model!G68</f>
        <v>0.09041718032112162</v>
      </c>
      <c r="E11" s="53">
        <f>+Model!H68</f>
        <v>0.05105545015933385</v>
      </c>
      <c r="F11" s="53">
        <f>+Model!I68</f>
        <v>0.09315336878767753</v>
      </c>
      <c r="G11" s="53">
        <f>+Model!J68</f>
        <v>0.1300518864716171</v>
      </c>
      <c r="H11" s="53">
        <f>+Model!K68</f>
        <v>0.054713485234383075</v>
      </c>
      <c r="I11" s="53">
        <f>+Model!L68</f>
        <v>0.06724559359660469</v>
      </c>
      <c r="J11" s="53">
        <f>+Model!M68</f>
        <v>0.07396732406267685</v>
      </c>
      <c r="K11" s="53">
        <f>+Model!N68</f>
        <v>0.05537015579356958</v>
      </c>
      <c r="L11" s="54">
        <f>+Model!O68</f>
        <v>0.11373684799348474</v>
      </c>
    </row>
    <row r="12" spans="3:12" ht="15"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15">
      <c r="B13" s="48" t="s">
        <v>41</v>
      </c>
      <c r="C13" s="61">
        <v>1.41</v>
      </c>
      <c r="D13" s="61">
        <v>1.37</v>
      </c>
      <c r="E13" s="61">
        <v>1.13</v>
      </c>
      <c r="F13" s="61">
        <v>1.08</v>
      </c>
      <c r="G13" s="61">
        <v>0.52</v>
      </c>
      <c r="H13" s="61">
        <v>0.81</v>
      </c>
      <c r="I13" s="61">
        <v>0.94</v>
      </c>
      <c r="J13" s="61">
        <v>1.01</v>
      </c>
      <c r="K13" s="61">
        <v>1.04</v>
      </c>
      <c r="L13" s="61">
        <v>1.25</v>
      </c>
    </row>
    <row r="14" spans="3:12" ht="15"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2:12" ht="16.5" thickBot="1">
      <c r="B15" s="45" t="s">
        <v>48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2:12" ht="15.75" thickBot="1">
      <c r="B16" s="48" t="s">
        <v>39</v>
      </c>
      <c r="C16" s="56">
        <f>+$F$6+C13*($F$4-$F$6)</f>
        <v>0.015574999999999999</v>
      </c>
      <c r="D16" s="57">
        <f aca="true" t="shared" si="0" ref="D16:L16">+$F$6+D13*($F$4-$F$6)</f>
        <v>0.015275</v>
      </c>
      <c r="E16" s="57">
        <f t="shared" si="0"/>
        <v>0.013474999999999997</v>
      </c>
      <c r="F16" s="57">
        <f t="shared" si="0"/>
        <v>0.0131</v>
      </c>
      <c r="G16" s="57">
        <f t="shared" si="0"/>
        <v>0.0089</v>
      </c>
      <c r="H16" s="57">
        <f t="shared" si="0"/>
        <v>0.011075</v>
      </c>
      <c r="I16" s="57">
        <f t="shared" si="0"/>
        <v>0.012049999999999998</v>
      </c>
      <c r="J16" s="57">
        <f t="shared" si="0"/>
        <v>0.012575</v>
      </c>
      <c r="K16" s="57">
        <f t="shared" si="0"/>
        <v>0.012799999999999999</v>
      </c>
      <c r="L16" s="58">
        <f t="shared" si="0"/>
        <v>0.014374999999999999</v>
      </c>
    </row>
    <row r="17" spans="3:12" ht="15">
      <c r="C17" s="60"/>
      <c r="D17" s="60"/>
      <c r="E17" s="60"/>
      <c r="F17" s="60"/>
      <c r="G17" s="60"/>
      <c r="H17" s="60"/>
      <c r="I17" s="60"/>
      <c r="J17" s="60"/>
      <c r="K17" s="60"/>
      <c r="L17" s="6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17"/>
  <sheetViews>
    <sheetView showGridLines="0" tabSelected="1" zoomScale="75" zoomScaleNormal="75" workbookViewId="0" topLeftCell="A1">
      <selection activeCell="A1" sqref="A1"/>
    </sheetView>
  </sheetViews>
  <sheetFormatPr defaultColWidth="12.6640625" defaultRowHeight="15.75"/>
  <cols>
    <col min="1" max="1" width="1.66796875" style="2" customWidth="1"/>
    <col min="2" max="2" width="8.5546875" style="2" customWidth="1"/>
    <col min="3" max="3" width="9.10546875" style="2" customWidth="1"/>
    <col min="4" max="4" width="13.88671875" style="2" customWidth="1"/>
    <col min="5" max="5" width="3.4453125" style="2" customWidth="1"/>
    <col min="6" max="15" width="8.77734375" style="2" customWidth="1"/>
    <col min="16" max="16384" width="11.4453125" style="2" customWidth="1"/>
  </cols>
  <sheetData>
    <row r="1" spans="1:8" ht="15.75">
      <c r="A1" s="1" t="s">
        <v>23</v>
      </c>
      <c r="D1" s="3" t="s">
        <v>6</v>
      </c>
      <c r="G1" s="4"/>
      <c r="H1" s="4"/>
    </row>
    <row r="2" spans="1:9" ht="15.75">
      <c r="A2" s="1"/>
      <c r="D2" s="3"/>
      <c r="I2" s="9" t="s">
        <v>25</v>
      </c>
    </row>
    <row r="3" spans="3:26" ht="15.75">
      <c r="C3" s="5" t="s">
        <v>9</v>
      </c>
      <c r="D3" s="6" t="s">
        <v>7</v>
      </c>
      <c r="F3" s="1" t="s">
        <v>10</v>
      </c>
      <c r="G3" s="3"/>
      <c r="H3" s="3"/>
      <c r="J3" s="7">
        <f>SUM(F5:O5)</f>
        <v>1</v>
      </c>
      <c r="K3" s="8" t="str">
        <f>IF(ABS(J3-L3)&lt;0.00001,"=","Not =")</f>
        <v>=</v>
      </c>
      <c r="L3" s="7">
        <v>1</v>
      </c>
      <c r="N3" s="4"/>
      <c r="O3" s="4"/>
      <c r="Z3" s="1" t="s">
        <v>11</v>
      </c>
    </row>
    <row r="4" spans="3:26" ht="16.5" thickBot="1">
      <c r="C4" s="5" t="s">
        <v>8</v>
      </c>
      <c r="D4" s="5" t="s">
        <v>0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Z4" s="9" t="s">
        <v>12</v>
      </c>
    </row>
    <row r="5" spans="3:26" ht="16.5" thickBot="1">
      <c r="C5" s="31">
        <f>AVERAGE(D14:D37)</f>
        <v>0.013500000115646177</v>
      </c>
      <c r="D5" s="30">
        <f>STDEVP(D14:D37)</f>
        <v>0.04425648186132835</v>
      </c>
      <c r="E5" s="10"/>
      <c r="F5" s="11">
        <v>0.051377262106535794</v>
      </c>
      <c r="G5" s="12">
        <v>0.13041718782756492</v>
      </c>
      <c r="H5" s="12">
        <v>0.4646221144685051</v>
      </c>
      <c r="I5" s="12">
        <v>0</v>
      </c>
      <c r="J5" s="12">
        <v>0</v>
      </c>
      <c r="K5" s="12">
        <v>0</v>
      </c>
      <c r="L5" s="12">
        <v>0.10529900511856002</v>
      </c>
      <c r="M5" s="12">
        <v>0</v>
      </c>
      <c r="N5" s="12">
        <v>0.24828443047883417</v>
      </c>
      <c r="O5" s="13">
        <v>0</v>
      </c>
      <c r="Z5" s="7">
        <f>SUM(F5:H5)</f>
        <v>0.6464165644026059</v>
      </c>
    </row>
    <row r="6" spans="3:26" ht="15.75">
      <c r="C6" s="5" t="str">
        <f>IF(C5&gt;=C7-0.0001,"&gt;=","Not &gt;=")</f>
        <v>&gt;=</v>
      </c>
      <c r="E6" s="1"/>
      <c r="F6" s="18" t="s">
        <v>13</v>
      </c>
      <c r="G6" s="18" t="s">
        <v>14</v>
      </c>
      <c r="H6" s="18" t="s">
        <v>15</v>
      </c>
      <c r="I6" s="18" t="s">
        <v>16</v>
      </c>
      <c r="J6" s="18" t="s">
        <v>17</v>
      </c>
      <c r="K6" s="18" t="s">
        <v>18</v>
      </c>
      <c r="L6" s="18" t="s">
        <v>19</v>
      </c>
      <c r="M6" s="18" t="s">
        <v>20</v>
      </c>
      <c r="N6" s="18" t="s">
        <v>21</v>
      </c>
      <c r="O6" s="18" t="s">
        <v>22</v>
      </c>
      <c r="Z6" s="5" t="str">
        <f>IF(ABS(Z5-Z7)&lt;0.00001,"=","Not =")</f>
        <v>Not =</v>
      </c>
    </row>
    <row r="7" spans="2:26" ht="15">
      <c r="B7" s="5" t="s">
        <v>1</v>
      </c>
      <c r="C7" s="32">
        <v>0.0135</v>
      </c>
      <c r="D7" s="1" t="s">
        <v>26</v>
      </c>
      <c r="E7" s="15"/>
      <c r="F7" s="62">
        <f>AVERAGE(F14:F37)</f>
        <v>0.015575000000000006</v>
      </c>
      <c r="G7" s="63">
        <f aca="true" t="shared" si="0" ref="G7:O7">AVERAGE(G14:G37)</f>
        <v>0.015274999999999992</v>
      </c>
      <c r="H7" s="63">
        <f t="shared" si="0"/>
        <v>0.013474999999999996</v>
      </c>
      <c r="I7" s="63">
        <f t="shared" si="0"/>
        <v>0.013100000000000006</v>
      </c>
      <c r="J7" s="63">
        <f t="shared" si="0"/>
        <v>0.008900000000000009</v>
      </c>
      <c r="K7" s="63">
        <f t="shared" si="0"/>
        <v>0.011074999999999996</v>
      </c>
      <c r="L7" s="63">
        <f t="shared" si="0"/>
        <v>0.012049999999999996</v>
      </c>
      <c r="M7" s="63">
        <f t="shared" si="0"/>
        <v>0.012575000000000008</v>
      </c>
      <c r="N7" s="63">
        <f t="shared" si="0"/>
        <v>0.012799999999999997</v>
      </c>
      <c r="O7" s="64">
        <f t="shared" si="0"/>
        <v>0.014375000000000008</v>
      </c>
      <c r="Z7" s="7">
        <v>1</v>
      </c>
    </row>
    <row r="8" spans="4:15" ht="15">
      <c r="D8" s="1" t="s">
        <v>27</v>
      </c>
      <c r="F8" s="65">
        <f>STDEVP(F14:F37)</f>
        <v>0.12767070781177536</v>
      </c>
      <c r="G8" s="66">
        <f aca="true" t="shared" si="1" ref="G8:O8">STDEVP(G14:G37)</f>
        <v>0.0904171803211216</v>
      </c>
      <c r="H8" s="66">
        <f t="shared" si="1"/>
        <v>0.05105545015933385</v>
      </c>
      <c r="I8" s="66">
        <f t="shared" si="1"/>
        <v>0.09315336878767755</v>
      </c>
      <c r="J8" s="66">
        <f t="shared" si="1"/>
        <v>0.13005188647161714</v>
      </c>
      <c r="K8" s="66">
        <f t="shared" si="1"/>
        <v>0.05471348523438308</v>
      </c>
      <c r="L8" s="66">
        <f t="shared" si="1"/>
        <v>0.0672455935966047</v>
      </c>
      <c r="M8" s="66">
        <f t="shared" si="1"/>
        <v>0.07396732406267686</v>
      </c>
      <c r="N8" s="66">
        <f t="shared" si="1"/>
        <v>0.05537015579356958</v>
      </c>
      <c r="O8" s="67">
        <f t="shared" si="1"/>
        <v>0.11373684799348474</v>
      </c>
    </row>
    <row r="9" spans="4:15" ht="15">
      <c r="D9" s="1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3:15" ht="15">
      <c r="C10" s="1"/>
      <c r="D10" s="5"/>
      <c r="E10" s="5" t="s">
        <v>49</v>
      </c>
      <c r="F10" s="68">
        <f>+'Calculation Of New Means'!C16</f>
        <v>0.015574999999999999</v>
      </c>
      <c r="G10" s="69">
        <f>+'Calculation Of New Means'!D16</f>
        <v>0.015275</v>
      </c>
      <c r="H10" s="69">
        <f>+'Calculation Of New Means'!E16</f>
        <v>0.013474999999999997</v>
      </c>
      <c r="I10" s="69">
        <f>+'Calculation Of New Means'!F16</f>
        <v>0.0131</v>
      </c>
      <c r="J10" s="69">
        <f>+'Calculation Of New Means'!G16</f>
        <v>0.0089</v>
      </c>
      <c r="K10" s="69">
        <f>+'Calculation Of New Means'!H16</f>
        <v>0.011075</v>
      </c>
      <c r="L10" s="69">
        <f>+'Calculation Of New Means'!I16</f>
        <v>0.012049999999999998</v>
      </c>
      <c r="M10" s="69">
        <f>+'Calculation Of New Means'!J16</f>
        <v>0.012575</v>
      </c>
      <c r="N10" s="69">
        <f>+'Calculation Of New Means'!K16</f>
        <v>0.012799999999999999</v>
      </c>
      <c r="O10" s="70">
        <f>+'Calculation Of New Means'!L16</f>
        <v>0.014374999999999999</v>
      </c>
    </row>
    <row r="11" spans="4:15" ht="15.75">
      <c r="D11" s="5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1" ht="15">
      <c r="A12" s="5"/>
      <c r="B12" s="5" t="s">
        <v>2</v>
      </c>
      <c r="C12" s="5" t="s">
        <v>4</v>
      </c>
      <c r="D12" s="5" t="s">
        <v>54</v>
      </c>
      <c r="E12" s="5"/>
      <c r="F12" s="1" t="s">
        <v>56</v>
      </c>
      <c r="G12" s="1"/>
      <c r="H12" s="1"/>
      <c r="I12" s="1"/>
      <c r="J12" s="1"/>
      <c r="K12" s="1"/>
    </row>
    <row r="13" spans="1:15" ht="15.75">
      <c r="A13" s="5"/>
      <c r="B13" s="5" t="s">
        <v>3</v>
      </c>
      <c r="C13" s="5" t="s">
        <v>5</v>
      </c>
      <c r="D13" s="5" t="s">
        <v>55</v>
      </c>
      <c r="E13" s="5"/>
      <c r="F13" s="18" t="s">
        <v>13</v>
      </c>
      <c r="G13" s="18" t="s">
        <v>14</v>
      </c>
      <c r="H13" s="18" t="s">
        <v>15</v>
      </c>
      <c r="I13" s="18" t="s">
        <v>16</v>
      </c>
      <c r="J13" s="18" t="s">
        <v>17</v>
      </c>
      <c r="K13" s="18" t="s">
        <v>18</v>
      </c>
      <c r="L13" s="18" t="s">
        <v>19</v>
      </c>
      <c r="M13" s="18" t="s">
        <v>20</v>
      </c>
      <c r="N13" s="18" t="s">
        <v>21</v>
      </c>
      <c r="O13" s="18" t="s">
        <v>22</v>
      </c>
    </row>
    <row r="14" spans="2:15" ht="15">
      <c r="B14" s="2">
        <v>1</v>
      </c>
      <c r="C14" s="16">
        <v>0.0416666666666667</v>
      </c>
      <c r="D14" s="17">
        <f aca="true" t="shared" si="2" ref="D14:D37">SUMPRODUCT(F14:O14,$F$5:$O$5)</f>
        <v>0.016572426278005863</v>
      </c>
      <c r="E14" s="14"/>
      <c r="F14" s="20">
        <f>+F42+F$10-F$67</f>
        <v>-0.007912916666666665</v>
      </c>
      <c r="G14" s="21">
        <f aca="true" t="shared" si="3" ref="G14:O14">+G42+G$10-G$67</f>
        <v>0.019681666666666653</v>
      </c>
      <c r="H14" s="21">
        <f t="shared" si="3"/>
        <v>-0.0008258333333333381</v>
      </c>
      <c r="I14" s="21">
        <f t="shared" si="3"/>
        <v>0.16127458333333333</v>
      </c>
      <c r="J14" s="21">
        <f t="shared" si="3"/>
        <v>-0.09682541666666666</v>
      </c>
      <c r="K14" s="21">
        <f t="shared" si="3"/>
        <v>-0.005990416666666668</v>
      </c>
      <c r="L14" s="21">
        <f t="shared" si="3"/>
        <v>0.11450208333333334</v>
      </c>
      <c r="M14" s="21">
        <f t="shared" si="3"/>
        <v>0.058254583333333346</v>
      </c>
      <c r="N14" s="21">
        <f t="shared" si="3"/>
        <v>0.011031249999999992</v>
      </c>
      <c r="O14" s="22">
        <f t="shared" si="3"/>
        <v>-0.056932916666666666</v>
      </c>
    </row>
    <row r="15" spans="2:15" ht="15">
      <c r="B15" s="2">
        <v>2</v>
      </c>
      <c r="C15" s="16">
        <v>0.0416666666666667</v>
      </c>
      <c r="D15" s="17">
        <f t="shared" si="2"/>
        <v>0.008810039970437387</v>
      </c>
      <c r="E15" s="14"/>
      <c r="F15" s="23">
        <f aca="true" t="shared" si="4" ref="F15:O15">+F43+F$10-F$67</f>
        <v>0.12516708333333335</v>
      </c>
      <c r="G15" s="24">
        <f t="shared" si="4"/>
        <v>0.03244166666666666</v>
      </c>
      <c r="H15" s="24">
        <f t="shared" si="4"/>
        <v>-0.02222583333333334</v>
      </c>
      <c r="I15" s="24">
        <f t="shared" si="4"/>
        <v>0.10404458333333333</v>
      </c>
      <c r="J15" s="24">
        <f t="shared" si="4"/>
        <v>0.03198458333333334</v>
      </c>
      <c r="K15" s="24">
        <f t="shared" si="4"/>
        <v>-0.04185041666666667</v>
      </c>
      <c r="L15" s="24">
        <f t="shared" si="4"/>
        <v>-0.03434791666666667</v>
      </c>
      <c r="M15" s="24">
        <f t="shared" si="4"/>
        <v>-0.06557541666666666</v>
      </c>
      <c r="N15" s="24">
        <f t="shared" si="4"/>
        <v>0.04870124999999999</v>
      </c>
      <c r="O15" s="25">
        <f t="shared" si="4"/>
        <v>0.03455708333333334</v>
      </c>
    </row>
    <row r="16" spans="2:15" ht="15">
      <c r="B16" s="2">
        <v>3</v>
      </c>
      <c r="C16" s="16">
        <v>0.0416666666666667</v>
      </c>
      <c r="D16" s="17">
        <f t="shared" si="2"/>
        <v>0.03183311958666158</v>
      </c>
      <c r="E16" s="14"/>
      <c r="F16" s="23">
        <f aca="true" t="shared" si="5" ref="F16:O16">+F44+F$10-F$67</f>
        <v>-0.18280291666666668</v>
      </c>
      <c r="G16" s="24">
        <f t="shared" si="5"/>
        <v>0.010521666666666665</v>
      </c>
      <c r="H16" s="24">
        <f t="shared" si="5"/>
        <v>0.042924166666666666</v>
      </c>
      <c r="I16" s="24">
        <f t="shared" si="5"/>
        <v>-0.11889541666666667</v>
      </c>
      <c r="J16" s="24">
        <f t="shared" si="5"/>
        <v>-0.07031541666666666</v>
      </c>
      <c r="K16" s="24">
        <f t="shared" si="5"/>
        <v>0.015499583333333334</v>
      </c>
      <c r="L16" s="24">
        <f t="shared" si="5"/>
        <v>-0.021677916666666668</v>
      </c>
      <c r="M16" s="24">
        <f t="shared" si="5"/>
        <v>-0.07069541666666666</v>
      </c>
      <c r="N16" s="24">
        <f t="shared" si="5"/>
        <v>0.08938125000000001</v>
      </c>
      <c r="O16" s="25">
        <f t="shared" si="5"/>
        <v>-0.06316291666666665</v>
      </c>
    </row>
    <row r="17" spans="2:15" ht="15">
      <c r="B17" s="2">
        <v>4</v>
      </c>
      <c r="C17" s="16">
        <v>0.0416666666666667</v>
      </c>
      <c r="D17" s="17">
        <f t="shared" si="2"/>
        <v>0.03796215523550803</v>
      </c>
      <c r="E17" s="14"/>
      <c r="F17" s="23">
        <f aca="true" t="shared" si="6" ref="F17:O17">+F45+F$10-F$67</f>
        <v>0.22386708333333333</v>
      </c>
      <c r="G17" s="24">
        <f t="shared" si="6"/>
        <v>0.06373166666666666</v>
      </c>
      <c r="H17" s="24">
        <f t="shared" si="6"/>
        <v>0.022684166666666665</v>
      </c>
      <c r="I17" s="24">
        <f t="shared" si="6"/>
        <v>-0.05759541666666667</v>
      </c>
      <c r="J17" s="24">
        <f t="shared" si="6"/>
        <v>0.02887458333333334</v>
      </c>
      <c r="K17" s="24">
        <f t="shared" si="6"/>
        <v>-0.020990416666666668</v>
      </c>
      <c r="L17" s="24">
        <f t="shared" si="6"/>
        <v>-0.005597916666666668</v>
      </c>
      <c r="M17" s="24">
        <f t="shared" si="6"/>
        <v>-0.03842541666666667</v>
      </c>
      <c r="N17" s="24">
        <f t="shared" si="6"/>
        <v>0.033021249999999995</v>
      </c>
      <c r="O17" s="25">
        <f t="shared" si="6"/>
        <v>0.16098708333333334</v>
      </c>
    </row>
    <row r="18" spans="2:15" ht="15">
      <c r="B18" s="2">
        <v>5</v>
      </c>
      <c r="C18" s="16">
        <v>0.0416666666666667</v>
      </c>
      <c r="D18" s="17">
        <f t="shared" si="2"/>
        <v>0.02461586826120117</v>
      </c>
      <c r="F18" s="23">
        <f aca="true" t="shared" si="7" ref="F18:O18">+F46+F$10-F$67</f>
        <v>0.13824708333333333</v>
      </c>
      <c r="G18" s="24">
        <f t="shared" si="7"/>
        <v>0.014121666666666657</v>
      </c>
      <c r="H18" s="24">
        <f t="shared" si="7"/>
        <v>0.02003416666666666</v>
      </c>
      <c r="I18" s="24">
        <f t="shared" si="7"/>
        <v>-0.03541541666666667</v>
      </c>
      <c r="J18" s="24">
        <f t="shared" si="7"/>
        <v>0.10829458333333335</v>
      </c>
      <c r="K18" s="24">
        <f t="shared" si="7"/>
        <v>0.021899583333333337</v>
      </c>
      <c r="L18" s="24">
        <f t="shared" si="7"/>
        <v>0.04439208333333333</v>
      </c>
      <c r="M18" s="24">
        <f t="shared" si="7"/>
        <v>0.057864583333333344</v>
      </c>
      <c r="N18" s="24">
        <f t="shared" si="7"/>
        <v>0.006801249999999998</v>
      </c>
      <c r="O18" s="25">
        <f t="shared" si="7"/>
        <v>0.08416708333333336</v>
      </c>
    </row>
    <row r="19" spans="2:15" ht="15">
      <c r="B19" s="2">
        <v>6</v>
      </c>
      <c r="C19" s="16">
        <v>0.0416666666666667</v>
      </c>
      <c r="D19" s="17">
        <f t="shared" si="2"/>
        <v>-0.0580662631343712</v>
      </c>
      <c r="F19" s="23">
        <f aca="true" t="shared" si="8" ref="F19:O19">+F47+F$10-F$67</f>
        <v>-0.07601291666666667</v>
      </c>
      <c r="G19" s="24">
        <f t="shared" si="8"/>
        <v>-0.02286833333333334</v>
      </c>
      <c r="H19" s="24">
        <f t="shared" si="8"/>
        <v>-0.04598583333333334</v>
      </c>
      <c r="I19" s="24">
        <f t="shared" si="8"/>
        <v>-0.09873541666666666</v>
      </c>
      <c r="J19" s="24">
        <f t="shared" si="8"/>
        <v>-0.15966541666666667</v>
      </c>
      <c r="K19" s="24">
        <f t="shared" si="8"/>
        <v>0.013249583333333332</v>
      </c>
      <c r="L19" s="24">
        <f t="shared" si="8"/>
        <v>0.008382083333333332</v>
      </c>
      <c r="M19" s="24">
        <f t="shared" si="8"/>
        <v>-0.010315416666666667</v>
      </c>
      <c r="N19" s="24">
        <f t="shared" si="8"/>
        <v>-0.12362875</v>
      </c>
      <c r="O19" s="25">
        <f t="shared" si="8"/>
        <v>-0.057542916666666666</v>
      </c>
    </row>
    <row r="20" spans="2:15" ht="15">
      <c r="B20" s="2">
        <v>7</v>
      </c>
      <c r="C20" s="16">
        <v>0.0416666666666667</v>
      </c>
      <c r="D20" s="17">
        <f t="shared" si="2"/>
        <v>-0.04904929818344448</v>
      </c>
      <c r="F20" s="23">
        <f aca="true" t="shared" si="9" ref="F20:O20">+F48+F$10-F$67</f>
        <v>-0.08832291666666667</v>
      </c>
      <c r="G20" s="24">
        <f t="shared" si="9"/>
        <v>-0.05317833333333334</v>
      </c>
      <c r="H20" s="24">
        <f t="shared" si="9"/>
        <v>-0.06530583333333333</v>
      </c>
      <c r="I20" s="24">
        <f t="shared" si="9"/>
        <v>0.05972458333333334</v>
      </c>
      <c r="J20" s="24">
        <f t="shared" si="9"/>
        <v>0.08412458333333334</v>
      </c>
      <c r="K20" s="24">
        <f t="shared" si="9"/>
        <v>-0.033210416666666666</v>
      </c>
      <c r="L20" s="24">
        <f t="shared" si="9"/>
        <v>-0.04365791666666667</v>
      </c>
      <c r="M20" s="24">
        <f t="shared" si="9"/>
        <v>-0.016115416666666667</v>
      </c>
      <c r="N20" s="24">
        <f t="shared" si="9"/>
        <v>-0.010618750000000003</v>
      </c>
      <c r="O20" s="25">
        <f t="shared" si="9"/>
        <v>-0.007242916666666661</v>
      </c>
    </row>
    <row r="21" spans="2:15" ht="15">
      <c r="B21" s="2">
        <v>8</v>
      </c>
      <c r="C21" s="16">
        <v>0.0416666666666667</v>
      </c>
      <c r="D21" s="17">
        <f t="shared" si="2"/>
        <v>0.0181387119238718</v>
      </c>
      <c r="F21" s="23">
        <f aca="true" t="shared" si="10" ref="F21:O21">+F49+F$10-F$67</f>
        <v>-0.020712916666666664</v>
      </c>
      <c r="G21" s="24">
        <f t="shared" si="10"/>
        <v>0.004791666666666652</v>
      </c>
      <c r="H21" s="24">
        <f t="shared" si="10"/>
        <v>0.02185416666666666</v>
      </c>
      <c r="I21" s="24">
        <f t="shared" si="10"/>
        <v>0.03781458333333334</v>
      </c>
      <c r="J21" s="24">
        <f t="shared" si="10"/>
        <v>0.13877458333333334</v>
      </c>
      <c r="K21" s="24">
        <f t="shared" si="10"/>
        <v>-0.02224041666666667</v>
      </c>
      <c r="L21" s="24">
        <f t="shared" si="10"/>
        <v>0.023102083333333332</v>
      </c>
      <c r="M21" s="24">
        <f t="shared" si="10"/>
        <v>0.011084583333333332</v>
      </c>
      <c r="N21" s="24">
        <f t="shared" si="10"/>
        <v>0.02413125</v>
      </c>
      <c r="O21" s="25">
        <f t="shared" si="10"/>
        <v>0.032177083333333335</v>
      </c>
    </row>
    <row r="22" spans="2:15" ht="15">
      <c r="B22" s="2">
        <v>9</v>
      </c>
      <c r="C22" s="16">
        <v>0.0416666666666667</v>
      </c>
      <c r="D22" s="17">
        <f t="shared" si="2"/>
        <v>-0.017330178780106273</v>
      </c>
      <c r="F22" s="23">
        <f aca="true" t="shared" si="11" ref="F22:O22">+F50+F$10-F$67</f>
        <v>0.12639708333333333</v>
      </c>
      <c r="G22" s="24">
        <f t="shared" si="11"/>
        <v>0.042081666666666656</v>
      </c>
      <c r="H22" s="24">
        <f t="shared" si="11"/>
        <v>-0.02884583333333334</v>
      </c>
      <c r="I22" s="24">
        <f t="shared" si="11"/>
        <v>0.062384583333333334</v>
      </c>
      <c r="J22" s="24">
        <f t="shared" si="11"/>
        <v>-0.04854541666666666</v>
      </c>
      <c r="K22" s="24">
        <f t="shared" si="11"/>
        <v>0.07900958333333333</v>
      </c>
      <c r="L22" s="24">
        <f t="shared" si="11"/>
        <v>0.03230208333333333</v>
      </c>
      <c r="M22" s="24">
        <f t="shared" si="11"/>
        <v>0.06206458333333334</v>
      </c>
      <c r="N22" s="24">
        <f t="shared" si="11"/>
        <v>-0.07777875000000001</v>
      </c>
      <c r="O22" s="25">
        <f t="shared" si="11"/>
        <v>0.16554708333333334</v>
      </c>
    </row>
    <row r="23" spans="2:15" ht="15">
      <c r="B23" s="2">
        <v>10</v>
      </c>
      <c r="C23" s="16">
        <v>0.0416666666666667</v>
      </c>
      <c r="D23" s="17">
        <f t="shared" si="2"/>
        <v>0.047706817443283055</v>
      </c>
      <c r="F23" s="23">
        <f aca="true" t="shared" si="12" ref="F23:O23">+F51+F$10-F$67</f>
        <v>-0.034242916666666665</v>
      </c>
      <c r="G23" s="24">
        <f t="shared" si="12"/>
        <v>0.00631166666666666</v>
      </c>
      <c r="H23" s="24">
        <f t="shared" si="12"/>
        <v>0.12109416666666667</v>
      </c>
      <c r="I23" s="24">
        <f t="shared" si="12"/>
        <v>0.01000458333333333</v>
      </c>
      <c r="J23" s="24">
        <f t="shared" si="12"/>
        <v>0.07312458333333334</v>
      </c>
      <c r="K23" s="24">
        <f t="shared" si="12"/>
        <v>-0.0026604166666666686</v>
      </c>
      <c r="L23" s="24">
        <f t="shared" si="12"/>
        <v>-0.047327916666666664</v>
      </c>
      <c r="M23" s="24">
        <f t="shared" si="12"/>
        <v>0.039414583333333336</v>
      </c>
      <c r="N23" s="24">
        <f t="shared" si="12"/>
        <v>-0.010618750000000003</v>
      </c>
      <c r="O23" s="25">
        <f t="shared" si="12"/>
        <v>0.12105708333333334</v>
      </c>
    </row>
    <row r="24" spans="2:15" ht="15">
      <c r="B24" s="2">
        <v>11</v>
      </c>
      <c r="C24" s="16">
        <v>0.0416666666666667</v>
      </c>
      <c r="D24" s="17">
        <f t="shared" si="2"/>
        <v>0.06443962475796312</v>
      </c>
      <c r="F24" s="23">
        <f aca="true" t="shared" si="13" ref="F24:O24">+F52+F$10-F$67</f>
        <v>-0.061212916666666665</v>
      </c>
      <c r="G24" s="24">
        <f t="shared" si="13"/>
        <v>0.10854166666666668</v>
      </c>
      <c r="H24" s="24">
        <f t="shared" si="13"/>
        <v>0.07849416666666667</v>
      </c>
      <c r="I24" s="24">
        <f t="shared" si="13"/>
        <v>0.20933458333333335</v>
      </c>
      <c r="J24" s="24">
        <f t="shared" si="13"/>
        <v>0.08541458333333334</v>
      </c>
      <c r="K24" s="24">
        <f t="shared" si="13"/>
        <v>0.08043958333333333</v>
      </c>
      <c r="L24" s="24">
        <f t="shared" si="13"/>
        <v>0.07291208333333332</v>
      </c>
      <c r="M24" s="24">
        <f t="shared" si="13"/>
        <v>0.11320458333333333</v>
      </c>
      <c r="N24" s="24">
        <f t="shared" si="13"/>
        <v>0.03738125</v>
      </c>
      <c r="O24" s="25">
        <f t="shared" si="13"/>
        <v>0.12449708333333334</v>
      </c>
    </row>
    <row r="25" spans="2:15" ht="15">
      <c r="B25" s="2">
        <v>12</v>
      </c>
      <c r="C25" s="16">
        <v>0.0416666666666667</v>
      </c>
      <c r="D25" s="17">
        <f t="shared" si="2"/>
        <v>-0.031951338383637666</v>
      </c>
      <c r="F25" s="23">
        <f aca="true" t="shared" si="14" ref="F25:O25">+F53+F$10-F$67</f>
        <v>-0.13416291666666666</v>
      </c>
      <c r="G25" s="24">
        <f t="shared" si="14"/>
        <v>0.018941666666666662</v>
      </c>
      <c r="H25" s="24">
        <f t="shared" si="14"/>
        <v>-0.02863583333333334</v>
      </c>
      <c r="I25" s="24">
        <f t="shared" si="14"/>
        <v>-0.07554541666666667</v>
      </c>
      <c r="J25" s="24">
        <f t="shared" si="14"/>
        <v>-0.09821541666666668</v>
      </c>
      <c r="K25" s="24">
        <f t="shared" si="14"/>
        <v>-0.02838041666666667</v>
      </c>
      <c r="L25" s="24">
        <f t="shared" si="14"/>
        <v>-0.07403791666666666</v>
      </c>
      <c r="M25" s="24">
        <f t="shared" si="14"/>
        <v>-0.05097541666666667</v>
      </c>
      <c r="N25" s="24">
        <f t="shared" si="14"/>
        <v>-0.025888750000000002</v>
      </c>
      <c r="O25" s="25">
        <f t="shared" si="14"/>
        <v>0.001797083333333338</v>
      </c>
    </row>
    <row r="26" spans="2:15" ht="15">
      <c r="B26" s="2">
        <v>13</v>
      </c>
      <c r="C26" s="16">
        <v>0.0416666666666667</v>
      </c>
      <c r="D26" s="17">
        <f t="shared" si="2"/>
        <v>0.07874443637911259</v>
      </c>
      <c r="F26" s="23">
        <f aca="true" t="shared" si="15" ref="F26:O26">+F54+F$10-F$67</f>
        <v>0.21987708333333333</v>
      </c>
      <c r="G26" s="24">
        <f t="shared" si="15"/>
        <v>0.20004166666666667</v>
      </c>
      <c r="H26" s="24">
        <f t="shared" si="15"/>
        <v>0.06220416666666666</v>
      </c>
      <c r="I26" s="24">
        <f t="shared" si="15"/>
        <v>0.00934458333333333</v>
      </c>
      <c r="J26" s="24">
        <f t="shared" si="15"/>
        <v>-0.16708541666666665</v>
      </c>
      <c r="K26" s="24">
        <f t="shared" si="15"/>
        <v>0.05628958333333332</v>
      </c>
      <c r="L26" s="24">
        <f t="shared" si="15"/>
        <v>0.15249208333333333</v>
      </c>
      <c r="M26" s="24">
        <f t="shared" si="15"/>
        <v>0.12783458333333333</v>
      </c>
      <c r="N26" s="24">
        <f t="shared" si="15"/>
        <v>-0.014498750000000003</v>
      </c>
      <c r="O26" s="25">
        <f t="shared" si="15"/>
        <v>0.20891708333333334</v>
      </c>
    </row>
    <row r="27" spans="2:15" ht="15">
      <c r="B27" s="2">
        <v>14</v>
      </c>
      <c r="C27" s="16">
        <v>0.0416666666666667</v>
      </c>
      <c r="D27" s="17">
        <f t="shared" si="2"/>
        <v>-0.01770765396466231</v>
      </c>
      <c r="F27" s="23">
        <f aca="true" t="shared" si="16" ref="F27:O27">+F55+F$10-F$67</f>
        <v>-0.043692916666666665</v>
      </c>
      <c r="G27" s="24">
        <f t="shared" si="16"/>
        <v>-0.07856833333333334</v>
      </c>
      <c r="H27" s="24">
        <f t="shared" si="16"/>
        <v>-0.015165833333333338</v>
      </c>
      <c r="I27" s="24">
        <f t="shared" si="16"/>
        <v>-0.10980541666666666</v>
      </c>
      <c r="J27" s="24">
        <f t="shared" si="16"/>
        <v>0.013944583333333338</v>
      </c>
      <c r="K27" s="24">
        <f t="shared" si="16"/>
        <v>0.020879583333333337</v>
      </c>
      <c r="L27" s="24">
        <f t="shared" si="16"/>
        <v>-0.012637916666666669</v>
      </c>
      <c r="M27" s="24">
        <f t="shared" si="16"/>
        <v>0.0062345833333333316</v>
      </c>
      <c r="N27" s="24">
        <f t="shared" si="16"/>
        <v>0.01273125</v>
      </c>
      <c r="O27" s="25">
        <f t="shared" si="16"/>
        <v>-0.15580291666666665</v>
      </c>
    </row>
    <row r="28" spans="2:15" ht="15">
      <c r="B28" s="2">
        <v>15</v>
      </c>
      <c r="C28" s="16">
        <v>0.0416666666666667</v>
      </c>
      <c r="D28" s="17">
        <f t="shared" si="2"/>
        <v>-0.057992627997672255</v>
      </c>
      <c r="F28" s="23">
        <f aca="true" t="shared" si="17" ref="F28:O28">+F56+F$10-F$67</f>
        <v>-0.08091291666666667</v>
      </c>
      <c r="G28" s="24">
        <f t="shared" si="17"/>
        <v>-0.09406833333333334</v>
      </c>
      <c r="H28" s="24">
        <f t="shared" si="17"/>
        <v>-0.03929583333333334</v>
      </c>
      <c r="I28" s="24">
        <f t="shared" si="17"/>
        <v>-0.07135541666666667</v>
      </c>
      <c r="J28" s="24">
        <f t="shared" si="17"/>
        <v>0.15958458333333334</v>
      </c>
      <c r="K28" s="24">
        <f t="shared" si="17"/>
        <v>-0.06279041666666667</v>
      </c>
      <c r="L28" s="24">
        <f t="shared" si="17"/>
        <v>-0.08873791666666667</v>
      </c>
      <c r="M28" s="24">
        <f t="shared" si="17"/>
        <v>-0.09579541666666666</v>
      </c>
      <c r="N28" s="24">
        <f t="shared" si="17"/>
        <v>-0.05624875</v>
      </c>
      <c r="O28" s="25">
        <f t="shared" si="17"/>
        <v>-0.04960291666666666</v>
      </c>
    </row>
    <row r="29" spans="2:15" ht="15">
      <c r="B29" s="2">
        <v>16</v>
      </c>
      <c r="C29" s="16">
        <v>0.0416666666666667</v>
      </c>
      <c r="D29" s="17">
        <f t="shared" si="2"/>
        <v>0.0993907788288357</v>
      </c>
      <c r="F29" s="23">
        <f aca="true" t="shared" si="18" ref="F29:O29">+F57+F$10-F$67</f>
        <v>-0.018292916666666666</v>
      </c>
      <c r="G29" s="24">
        <f t="shared" si="18"/>
        <v>0.29070166666666664</v>
      </c>
      <c r="H29" s="24">
        <f t="shared" si="18"/>
        <v>0.04905416666666666</v>
      </c>
      <c r="I29" s="24">
        <f t="shared" si="18"/>
        <v>0.14326458333333333</v>
      </c>
      <c r="J29" s="24">
        <f t="shared" si="18"/>
        <v>-0.031985416666666655</v>
      </c>
      <c r="K29" s="24">
        <f t="shared" si="18"/>
        <v>0.07781958333333333</v>
      </c>
      <c r="L29" s="24">
        <f t="shared" si="18"/>
        <v>0.14772208333333334</v>
      </c>
      <c r="M29" s="24">
        <f t="shared" si="18"/>
        <v>0.06238458333333334</v>
      </c>
      <c r="N29" s="24">
        <f t="shared" si="18"/>
        <v>0.09695125</v>
      </c>
      <c r="O29" s="25">
        <f t="shared" si="18"/>
        <v>0.07040708333333334</v>
      </c>
    </row>
    <row r="30" spans="2:15" ht="15">
      <c r="B30" s="2">
        <v>17</v>
      </c>
      <c r="C30" s="16">
        <v>0.0416666666666667</v>
      </c>
      <c r="D30" s="17">
        <f t="shared" si="2"/>
        <v>0.01549235660167058</v>
      </c>
      <c r="F30" s="23">
        <f aca="true" t="shared" si="19" ref="F30:O30">+F58+F$10-F$67</f>
        <v>0.10317708333333334</v>
      </c>
      <c r="G30" s="24">
        <f t="shared" si="19"/>
        <v>-0.013868333333333344</v>
      </c>
      <c r="H30" s="24">
        <f t="shared" si="19"/>
        <v>-0.004735833333333338</v>
      </c>
      <c r="I30" s="24">
        <f t="shared" si="19"/>
        <v>0.05174458333333334</v>
      </c>
      <c r="J30" s="24">
        <f t="shared" si="19"/>
        <v>0.014444583333333339</v>
      </c>
      <c r="K30" s="24">
        <f t="shared" si="19"/>
        <v>0.07837958333333334</v>
      </c>
      <c r="L30" s="24">
        <f t="shared" si="19"/>
        <v>-0.026707916666666668</v>
      </c>
      <c r="M30" s="24">
        <f t="shared" si="19"/>
        <v>-0.015845416666666667</v>
      </c>
      <c r="N30" s="24">
        <f t="shared" si="19"/>
        <v>0.06852124999999999</v>
      </c>
      <c r="O30" s="25">
        <f t="shared" si="19"/>
        <v>-0.04083291666666666</v>
      </c>
    </row>
    <row r="31" spans="2:15" ht="15">
      <c r="B31" s="2">
        <v>18</v>
      </c>
      <c r="C31" s="16">
        <v>0.0416666666666667</v>
      </c>
      <c r="D31" s="17">
        <f t="shared" si="2"/>
        <v>0.0012242772187749918</v>
      </c>
      <c r="F31" s="23">
        <f aca="true" t="shared" si="20" ref="F31:O31">+F59+F$10-F$67</f>
        <v>0.13793708333333335</v>
      </c>
      <c r="G31" s="24">
        <f t="shared" si="20"/>
        <v>-0.015298333333333344</v>
      </c>
      <c r="H31" s="24">
        <f t="shared" si="20"/>
        <v>-0.024415833333333338</v>
      </c>
      <c r="I31" s="24">
        <f t="shared" si="20"/>
        <v>0.017214583333333332</v>
      </c>
      <c r="J31" s="24">
        <f t="shared" si="20"/>
        <v>-0.10635541666666666</v>
      </c>
      <c r="K31" s="24">
        <f t="shared" si="20"/>
        <v>0.006439583333333328</v>
      </c>
      <c r="L31" s="24">
        <f t="shared" si="20"/>
        <v>0.06461208333333332</v>
      </c>
      <c r="M31" s="24">
        <f t="shared" si="20"/>
        <v>0.12807458333333335</v>
      </c>
      <c r="N31" s="24">
        <f t="shared" si="20"/>
        <v>0.0027112499999999984</v>
      </c>
      <c r="O31" s="25">
        <f t="shared" si="20"/>
        <v>-0.09416291666666665</v>
      </c>
    </row>
    <row r="32" spans="2:15" ht="15">
      <c r="B32" s="2">
        <v>19</v>
      </c>
      <c r="C32" s="16">
        <v>0.0416666666666667</v>
      </c>
      <c r="D32" s="17">
        <f t="shared" si="2"/>
        <v>0.08643289942605667</v>
      </c>
      <c r="F32" s="23">
        <f aca="true" t="shared" si="21" ref="F32:O32">+F60+F$10-F$67</f>
        <v>0.21140708333333333</v>
      </c>
      <c r="G32" s="24">
        <f t="shared" si="21"/>
        <v>0.08523166666666665</v>
      </c>
      <c r="H32" s="24">
        <f t="shared" si="21"/>
        <v>0.11377416666666666</v>
      </c>
      <c r="I32" s="24">
        <f t="shared" si="21"/>
        <v>0.14561458333333335</v>
      </c>
      <c r="J32" s="24">
        <f t="shared" si="21"/>
        <v>0.26457458333333334</v>
      </c>
      <c r="K32" s="24">
        <f t="shared" si="21"/>
        <v>0.05894958333333333</v>
      </c>
      <c r="L32" s="24">
        <f t="shared" si="21"/>
        <v>-0.043257916666666674</v>
      </c>
      <c r="M32" s="24">
        <f t="shared" si="21"/>
        <v>0.004954583333333335</v>
      </c>
      <c r="N32" s="24">
        <f t="shared" si="21"/>
        <v>0.06504125000000001</v>
      </c>
      <c r="O32" s="25">
        <f t="shared" si="21"/>
        <v>0.26461708333333334</v>
      </c>
    </row>
    <row r="33" spans="2:15" ht="15">
      <c r="B33" s="2">
        <v>20</v>
      </c>
      <c r="C33" s="16">
        <v>0.0416666666666667</v>
      </c>
      <c r="D33" s="17">
        <f t="shared" si="2"/>
        <v>-0.002458605508881802</v>
      </c>
      <c r="F33" s="23">
        <f aca="true" t="shared" si="22" ref="F33:O33">+F61+F$10-F$67</f>
        <v>0.039957083333333344</v>
      </c>
      <c r="G33" s="24">
        <f t="shared" si="22"/>
        <v>-0.10025833333333334</v>
      </c>
      <c r="H33" s="24">
        <f t="shared" si="22"/>
        <v>0.01804416666666666</v>
      </c>
      <c r="I33" s="24">
        <f t="shared" si="22"/>
        <v>-0.06750541666666666</v>
      </c>
      <c r="J33" s="24">
        <f t="shared" si="22"/>
        <v>0.2793645833333333</v>
      </c>
      <c r="K33" s="24">
        <f t="shared" si="22"/>
        <v>-0.14294041666666665</v>
      </c>
      <c r="L33" s="24">
        <f t="shared" si="22"/>
        <v>-0.09583791666666666</v>
      </c>
      <c r="M33" s="24">
        <f t="shared" si="22"/>
        <v>-0.12644541666666667</v>
      </c>
      <c r="N33" s="24">
        <f t="shared" si="22"/>
        <v>0.04137125</v>
      </c>
      <c r="O33" s="25">
        <f t="shared" si="22"/>
        <v>-0.02682291666666666</v>
      </c>
    </row>
    <row r="34" spans="2:15" ht="15">
      <c r="B34" s="2">
        <v>21</v>
      </c>
      <c r="C34" s="16">
        <v>0.0416666666666667</v>
      </c>
      <c r="D34" s="17">
        <f t="shared" si="2"/>
        <v>0.03670644906266418</v>
      </c>
      <c r="F34" s="23">
        <f aca="true" t="shared" si="23" ref="F34:O34">+F62+F$10-F$67</f>
        <v>-0.04592291666666666</v>
      </c>
      <c r="G34" s="24">
        <f t="shared" si="23"/>
        <v>-0.03349833333333334</v>
      </c>
      <c r="H34" s="24">
        <f t="shared" si="23"/>
        <v>0.07063416666666666</v>
      </c>
      <c r="I34" s="24">
        <f t="shared" si="23"/>
        <v>0.019484583333333333</v>
      </c>
      <c r="J34" s="24">
        <f t="shared" si="23"/>
        <v>0.033634583333333336</v>
      </c>
      <c r="K34" s="24">
        <f t="shared" si="23"/>
        <v>0.019519583333333337</v>
      </c>
      <c r="L34" s="24">
        <f t="shared" si="23"/>
        <v>0.009332083333333331</v>
      </c>
      <c r="M34" s="24">
        <f t="shared" si="23"/>
        <v>0.07818458333333334</v>
      </c>
      <c r="N34" s="24">
        <f t="shared" si="23"/>
        <v>0.038801249999999995</v>
      </c>
      <c r="O34" s="25">
        <f t="shared" si="23"/>
        <v>-0.02818291666666666</v>
      </c>
    </row>
    <row r="35" spans="2:15" ht="15">
      <c r="B35" s="2">
        <v>22</v>
      </c>
      <c r="C35" s="16">
        <v>0.0416666666666667</v>
      </c>
      <c r="D35" s="17">
        <f t="shared" si="2"/>
        <v>-0.050653876857957254</v>
      </c>
      <c r="F35" s="23">
        <f aca="true" t="shared" si="24" ref="F35:O35">+F63+F$10-F$67</f>
        <v>-0.28449291666666665</v>
      </c>
      <c r="G35" s="24">
        <f t="shared" si="24"/>
        <v>-0.05192833333333334</v>
      </c>
      <c r="H35" s="24">
        <f t="shared" si="24"/>
        <v>-0.03717583333333334</v>
      </c>
      <c r="I35" s="24">
        <f t="shared" si="24"/>
        <v>-0.09688541666666667</v>
      </c>
      <c r="J35" s="24">
        <f t="shared" si="24"/>
        <v>-0.17819541666666666</v>
      </c>
      <c r="K35" s="24">
        <f t="shared" si="24"/>
        <v>-0.03342041666666667</v>
      </c>
      <c r="L35" s="24">
        <f t="shared" si="24"/>
        <v>-0.01372791666666667</v>
      </c>
      <c r="M35" s="24">
        <f t="shared" si="24"/>
        <v>-0.11725541666666665</v>
      </c>
      <c r="N35" s="24">
        <f t="shared" si="24"/>
        <v>-0.04247875</v>
      </c>
      <c r="O35" s="25">
        <f t="shared" si="24"/>
        <v>-0.19610291666666665</v>
      </c>
    </row>
    <row r="36" spans="2:15" ht="15">
      <c r="B36" s="2">
        <v>23</v>
      </c>
      <c r="C36" s="16">
        <v>0.0416666666666667</v>
      </c>
      <c r="D36" s="17">
        <f t="shared" si="2"/>
        <v>-0.010080350619440605</v>
      </c>
      <c r="F36" s="23">
        <f aca="true" t="shared" si="25" ref="F36:O36">+F64+F$10-F$67</f>
        <v>0.03495708333333334</v>
      </c>
      <c r="G36" s="24">
        <f t="shared" si="25"/>
        <v>0.05401166666666665</v>
      </c>
      <c r="H36" s="24">
        <f t="shared" si="25"/>
        <v>-0.04672583333333334</v>
      </c>
      <c r="I36" s="24">
        <f t="shared" si="25"/>
        <v>0.08554458333333334</v>
      </c>
      <c r="J36" s="24">
        <f t="shared" si="25"/>
        <v>0.07870458333333334</v>
      </c>
      <c r="K36" s="24">
        <f t="shared" si="25"/>
        <v>0.10235958333333331</v>
      </c>
      <c r="L36" s="24">
        <f t="shared" si="25"/>
        <v>0.08864208333333332</v>
      </c>
      <c r="M36" s="24">
        <f t="shared" si="25"/>
        <v>0.05200458333333334</v>
      </c>
      <c r="N36" s="24">
        <f t="shared" si="25"/>
        <v>-0.026358750000000004</v>
      </c>
      <c r="O36" s="25">
        <f t="shared" si="25"/>
        <v>-0.02210291666666666</v>
      </c>
    </row>
    <row r="37" spans="2:15" ht="15">
      <c r="B37" s="2">
        <v>24</v>
      </c>
      <c r="C37" s="16">
        <v>0.0416666666666667</v>
      </c>
      <c r="D37" s="17">
        <f t="shared" si="2"/>
        <v>0.05122023523163541</v>
      </c>
      <c r="F37" s="26">
        <f aca="true" t="shared" si="26" ref="F37:O37">+F65+F$10-F$67</f>
        <v>0.09150708333333332</v>
      </c>
      <c r="G37" s="27">
        <f t="shared" si="26"/>
        <v>-0.12101833333333334</v>
      </c>
      <c r="H37" s="27">
        <f t="shared" si="26"/>
        <v>0.06194416666666666</v>
      </c>
      <c r="I37" s="27">
        <f t="shared" si="26"/>
        <v>-0.07065541666666666</v>
      </c>
      <c r="J37" s="27">
        <f t="shared" si="26"/>
        <v>-0.22405541666666665</v>
      </c>
      <c r="K37" s="27">
        <f t="shared" si="26"/>
        <v>0.02953958333333333</v>
      </c>
      <c r="L37" s="27">
        <f t="shared" si="26"/>
        <v>0.03836208333333334</v>
      </c>
      <c r="M37" s="27">
        <f t="shared" si="26"/>
        <v>0.10768458333333333</v>
      </c>
      <c r="N37" s="27">
        <f t="shared" si="26"/>
        <v>0.11874125</v>
      </c>
      <c r="O37" s="28">
        <f t="shared" si="26"/>
        <v>-0.12523291666666667</v>
      </c>
    </row>
    <row r="38" ht="15"/>
    <row r="39" ht="15"/>
    <row r="40" spans="3:11" ht="15">
      <c r="C40" s="5" t="s">
        <v>2</v>
      </c>
      <c r="D40" s="5"/>
      <c r="F40" s="1" t="s">
        <v>57</v>
      </c>
      <c r="G40" s="1"/>
      <c r="H40" s="1"/>
      <c r="I40" s="1"/>
      <c r="J40" s="1"/>
      <c r="K40" s="1"/>
    </row>
    <row r="41" spans="3:15" ht="15.75">
      <c r="C41" s="5" t="s">
        <v>3</v>
      </c>
      <c r="D41" s="5" t="s">
        <v>24</v>
      </c>
      <c r="F41" s="18" t="s">
        <v>13</v>
      </c>
      <c r="G41" s="18" t="s">
        <v>14</v>
      </c>
      <c r="H41" s="18" t="s">
        <v>15</v>
      </c>
      <c r="I41" s="18" t="s">
        <v>16</v>
      </c>
      <c r="J41" s="18" t="s">
        <v>17</v>
      </c>
      <c r="K41" s="18" t="s">
        <v>18</v>
      </c>
      <c r="L41" s="18" t="s">
        <v>19</v>
      </c>
      <c r="M41" s="18" t="s">
        <v>20</v>
      </c>
      <c r="N41" s="18" t="s">
        <v>21</v>
      </c>
      <c r="O41" s="18" t="s">
        <v>22</v>
      </c>
    </row>
    <row r="42" spans="3:15" ht="15">
      <c r="C42" s="2">
        <v>1</v>
      </c>
      <c r="D42" s="19">
        <v>35065</v>
      </c>
      <c r="F42" s="20">
        <v>0.00822</v>
      </c>
      <c r="G42" s="21">
        <v>0.05413</v>
      </c>
      <c r="H42" s="21">
        <v>-0.00473</v>
      </c>
      <c r="I42" s="21">
        <v>0.18741</v>
      </c>
      <c r="J42" s="21">
        <v>-0.13333</v>
      </c>
      <c r="K42" s="21">
        <v>0.01205</v>
      </c>
      <c r="L42" s="21">
        <v>0.12281</v>
      </c>
      <c r="M42" s="21">
        <v>0.06857</v>
      </c>
      <c r="N42" s="21">
        <v>0.02165</v>
      </c>
      <c r="O42" s="22">
        <v>-0.02671</v>
      </c>
    </row>
    <row r="43" spans="3:15" ht="15">
      <c r="C43" s="2">
        <v>2</v>
      </c>
      <c r="D43" s="19">
        <v>35096</v>
      </c>
      <c r="F43" s="23">
        <v>0.1413</v>
      </c>
      <c r="G43" s="24">
        <v>0.06689</v>
      </c>
      <c r="H43" s="24">
        <v>-0.02613</v>
      </c>
      <c r="I43" s="24">
        <v>0.13018</v>
      </c>
      <c r="J43" s="24">
        <v>-0.00452</v>
      </c>
      <c r="K43" s="24">
        <v>-0.02381</v>
      </c>
      <c r="L43" s="24">
        <v>-0.02604</v>
      </c>
      <c r="M43" s="24">
        <v>-0.05526</v>
      </c>
      <c r="N43" s="24">
        <v>0.05932</v>
      </c>
      <c r="O43" s="25">
        <v>0.06478</v>
      </c>
    </row>
    <row r="44" spans="3:15" ht="15">
      <c r="C44" s="2">
        <v>3</v>
      </c>
      <c r="D44" s="19">
        <v>35125</v>
      </c>
      <c r="F44" s="23">
        <v>-0.16667</v>
      </c>
      <c r="G44" s="24">
        <v>0.04497</v>
      </c>
      <c r="H44" s="24">
        <v>0.03902</v>
      </c>
      <c r="I44" s="24">
        <v>-0.09276</v>
      </c>
      <c r="J44" s="24">
        <v>-0.10682</v>
      </c>
      <c r="K44" s="24">
        <v>0.03354</v>
      </c>
      <c r="L44" s="24">
        <v>-0.01337</v>
      </c>
      <c r="M44" s="24">
        <v>-0.06038</v>
      </c>
      <c r="N44" s="24">
        <v>0.1</v>
      </c>
      <c r="O44" s="25">
        <v>-0.03294</v>
      </c>
    </row>
    <row r="45" spans="3:15" ht="15">
      <c r="C45" s="2">
        <v>4</v>
      </c>
      <c r="D45" s="19">
        <v>35156</v>
      </c>
      <c r="F45" s="23">
        <v>0.24</v>
      </c>
      <c r="G45" s="24">
        <v>0.09818</v>
      </c>
      <c r="H45" s="24">
        <v>0.01878</v>
      </c>
      <c r="I45" s="24">
        <v>-0.03146</v>
      </c>
      <c r="J45" s="24">
        <v>-0.00763</v>
      </c>
      <c r="K45" s="24">
        <v>-0.00295</v>
      </c>
      <c r="L45" s="24">
        <v>0.00271</v>
      </c>
      <c r="M45" s="24">
        <v>-0.02811</v>
      </c>
      <c r="N45" s="24">
        <v>0.04364</v>
      </c>
      <c r="O45" s="25">
        <v>0.19121</v>
      </c>
    </row>
    <row r="46" spans="3:15" ht="15">
      <c r="C46" s="2">
        <v>5</v>
      </c>
      <c r="D46" s="19">
        <v>35186</v>
      </c>
      <c r="F46" s="23">
        <v>0.15438</v>
      </c>
      <c r="G46" s="24">
        <v>0.04857</v>
      </c>
      <c r="H46" s="24">
        <v>0.01613</v>
      </c>
      <c r="I46" s="24">
        <v>-0.00928</v>
      </c>
      <c r="J46" s="24">
        <v>0.07179</v>
      </c>
      <c r="K46" s="24">
        <v>0.03994</v>
      </c>
      <c r="L46" s="24">
        <v>0.0527</v>
      </c>
      <c r="M46" s="24">
        <v>0.06818</v>
      </c>
      <c r="N46" s="24">
        <v>0.01742</v>
      </c>
      <c r="O46" s="25">
        <v>0.11439</v>
      </c>
    </row>
    <row r="47" spans="3:15" ht="15">
      <c r="C47" s="2">
        <v>6</v>
      </c>
      <c r="D47" s="19">
        <v>35217</v>
      </c>
      <c r="F47" s="23">
        <v>-0.05988</v>
      </c>
      <c r="G47" s="24">
        <v>0.01158</v>
      </c>
      <c r="H47" s="24">
        <v>-0.04989</v>
      </c>
      <c r="I47" s="24">
        <v>-0.0726</v>
      </c>
      <c r="J47" s="24">
        <v>-0.19617</v>
      </c>
      <c r="K47" s="24">
        <v>0.03129</v>
      </c>
      <c r="L47" s="24">
        <v>0.01669</v>
      </c>
      <c r="M47" s="24">
        <v>0</v>
      </c>
      <c r="N47" s="24">
        <v>-0.11301</v>
      </c>
      <c r="O47" s="25">
        <v>-0.02732</v>
      </c>
    </row>
    <row r="48" spans="3:15" ht="15">
      <c r="C48" s="2">
        <v>7</v>
      </c>
      <c r="D48" s="19">
        <v>35247</v>
      </c>
      <c r="F48" s="23">
        <v>-0.07219</v>
      </c>
      <c r="G48" s="24">
        <v>-0.01873</v>
      </c>
      <c r="H48" s="24">
        <v>-0.06921</v>
      </c>
      <c r="I48" s="24">
        <v>0.08586</v>
      </c>
      <c r="J48" s="24">
        <v>0.04762</v>
      </c>
      <c r="K48" s="24">
        <v>-0.01517</v>
      </c>
      <c r="L48" s="24">
        <v>-0.03535</v>
      </c>
      <c r="M48" s="24">
        <v>-0.0058</v>
      </c>
      <c r="N48" s="24">
        <v>0</v>
      </c>
      <c r="O48" s="25">
        <v>0.02298</v>
      </c>
    </row>
    <row r="49" spans="3:15" ht="15">
      <c r="C49" s="2">
        <v>8</v>
      </c>
      <c r="D49" s="19">
        <v>35278</v>
      </c>
      <c r="F49" s="23">
        <v>-0.00458</v>
      </c>
      <c r="G49" s="24">
        <v>0.03924</v>
      </c>
      <c r="H49" s="24">
        <v>0.01795</v>
      </c>
      <c r="I49" s="24">
        <v>0.06395</v>
      </c>
      <c r="J49" s="24">
        <v>0.10227</v>
      </c>
      <c r="K49" s="24">
        <v>-0.0042</v>
      </c>
      <c r="L49" s="24">
        <v>0.03141</v>
      </c>
      <c r="M49" s="24">
        <v>0.0214</v>
      </c>
      <c r="N49" s="24">
        <v>0.03475</v>
      </c>
      <c r="O49" s="25">
        <v>0.0624</v>
      </c>
    </row>
    <row r="50" spans="3:15" ht="15">
      <c r="C50" s="2">
        <v>9</v>
      </c>
      <c r="D50" s="19">
        <v>35309</v>
      </c>
      <c r="F50" s="23">
        <v>0.14253</v>
      </c>
      <c r="G50" s="24">
        <v>0.07653</v>
      </c>
      <c r="H50" s="24">
        <v>-0.03275</v>
      </c>
      <c r="I50" s="24">
        <v>0.08852</v>
      </c>
      <c r="J50" s="24">
        <v>-0.08505</v>
      </c>
      <c r="K50" s="24">
        <v>0.09705</v>
      </c>
      <c r="L50" s="24">
        <v>0.04061</v>
      </c>
      <c r="M50" s="24">
        <v>0.07238</v>
      </c>
      <c r="N50" s="24">
        <v>-0.06716</v>
      </c>
      <c r="O50" s="25">
        <v>0.19577</v>
      </c>
    </row>
    <row r="51" spans="3:15" ht="15">
      <c r="C51" s="2">
        <v>10</v>
      </c>
      <c r="D51" s="19">
        <v>35339</v>
      </c>
      <c r="F51" s="23">
        <v>-0.01811</v>
      </c>
      <c r="G51" s="24">
        <v>0.04076</v>
      </c>
      <c r="H51" s="24">
        <v>0.11719</v>
      </c>
      <c r="I51" s="24">
        <v>0.03614</v>
      </c>
      <c r="J51" s="24">
        <v>0.03662</v>
      </c>
      <c r="K51" s="24">
        <v>0.01538</v>
      </c>
      <c r="L51" s="24">
        <v>-0.03902</v>
      </c>
      <c r="M51" s="24">
        <v>0.04973</v>
      </c>
      <c r="N51" s="24">
        <v>0</v>
      </c>
      <c r="O51" s="25">
        <v>0.15128</v>
      </c>
    </row>
    <row r="52" spans="3:15" ht="15">
      <c r="C52" s="2">
        <v>11</v>
      </c>
      <c r="D52" s="19">
        <v>35370</v>
      </c>
      <c r="F52" s="23">
        <v>-0.04508</v>
      </c>
      <c r="G52" s="24">
        <v>0.14299</v>
      </c>
      <c r="H52" s="24">
        <v>0.07459</v>
      </c>
      <c r="I52" s="24">
        <v>0.23547</v>
      </c>
      <c r="J52" s="24">
        <v>0.04891</v>
      </c>
      <c r="K52" s="24">
        <v>0.09848</v>
      </c>
      <c r="L52" s="24">
        <v>0.08122</v>
      </c>
      <c r="M52" s="24">
        <v>0.12352</v>
      </c>
      <c r="N52" s="24">
        <v>0.048</v>
      </c>
      <c r="O52" s="25">
        <v>0.15472</v>
      </c>
    </row>
    <row r="53" spans="3:15" ht="15">
      <c r="C53" s="2">
        <v>12</v>
      </c>
      <c r="D53" s="19">
        <v>35400</v>
      </c>
      <c r="F53" s="23">
        <v>-0.11803</v>
      </c>
      <c r="G53" s="24">
        <v>0.05339</v>
      </c>
      <c r="H53" s="24">
        <v>-0.03254</v>
      </c>
      <c r="I53" s="24">
        <v>-0.04941</v>
      </c>
      <c r="J53" s="24">
        <v>-0.13472</v>
      </c>
      <c r="K53" s="24">
        <v>-0.01034</v>
      </c>
      <c r="L53" s="24">
        <v>-0.06573</v>
      </c>
      <c r="M53" s="24">
        <v>-0.04066</v>
      </c>
      <c r="N53" s="24">
        <v>-0.01527</v>
      </c>
      <c r="O53" s="25">
        <v>0.03202</v>
      </c>
    </row>
    <row r="54" spans="3:15" ht="15">
      <c r="C54" s="2">
        <v>13</v>
      </c>
      <c r="D54" s="19">
        <v>35431</v>
      </c>
      <c r="F54" s="23">
        <v>0.23601</v>
      </c>
      <c r="G54" s="24">
        <v>0.23449</v>
      </c>
      <c r="H54" s="24">
        <v>0.0583</v>
      </c>
      <c r="I54" s="24">
        <v>0.03548</v>
      </c>
      <c r="J54" s="24">
        <v>-0.20359</v>
      </c>
      <c r="K54" s="24">
        <v>0.07433</v>
      </c>
      <c r="L54" s="24">
        <v>0.1608</v>
      </c>
      <c r="M54" s="24">
        <v>0.13815</v>
      </c>
      <c r="N54" s="24">
        <v>-0.00388</v>
      </c>
      <c r="O54" s="25">
        <v>0.23914</v>
      </c>
    </row>
    <row r="55" spans="3:15" ht="15">
      <c r="C55" s="2">
        <v>14</v>
      </c>
      <c r="D55" s="19">
        <v>35462</v>
      </c>
      <c r="F55" s="23">
        <v>-0.02756</v>
      </c>
      <c r="G55" s="24">
        <v>-0.04412</v>
      </c>
      <c r="H55" s="24">
        <v>-0.01907</v>
      </c>
      <c r="I55" s="24">
        <v>-0.08367</v>
      </c>
      <c r="J55" s="24">
        <v>-0.02256</v>
      </c>
      <c r="K55" s="24">
        <v>0.03892</v>
      </c>
      <c r="L55" s="24">
        <v>-0.00433</v>
      </c>
      <c r="M55" s="24">
        <v>0.01655</v>
      </c>
      <c r="N55" s="24">
        <v>0.02335</v>
      </c>
      <c r="O55" s="25">
        <v>-0.12558</v>
      </c>
    </row>
    <row r="56" spans="3:15" ht="15">
      <c r="C56" s="2">
        <v>15</v>
      </c>
      <c r="D56" s="19">
        <v>35490</v>
      </c>
      <c r="F56" s="23">
        <v>-0.06478</v>
      </c>
      <c r="G56" s="24">
        <v>-0.05962</v>
      </c>
      <c r="H56" s="24">
        <v>-0.0432</v>
      </c>
      <c r="I56" s="24">
        <v>-0.04522</v>
      </c>
      <c r="J56" s="24">
        <v>0.12308</v>
      </c>
      <c r="K56" s="24">
        <v>-0.04475</v>
      </c>
      <c r="L56" s="24">
        <v>-0.08043</v>
      </c>
      <c r="M56" s="24">
        <v>-0.08548</v>
      </c>
      <c r="N56" s="24">
        <v>-0.04563</v>
      </c>
      <c r="O56" s="25">
        <v>-0.01938</v>
      </c>
    </row>
    <row r="57" spans="3:15" ht="15">
      <c r="C57" s="2">
        <v>16</v>
      </c>
      <c r="D57" s="19">
        <v>35521</v>
      </c>
      <c r="F57" s="23">
        <v>-0.00216</v>
      </c>
      <c r="G57" s="24">
        <v>0.32515</v>
      </c>
      <c r="H57" s="24">
        <v>0.04515</v>
      </c>
      <c r="I57" s="24">
        <v>0.1694</v>
      </c>
      <c r="J57" s="24">
        <v>-0.06849</v>
      </c>
      <c r="K57" s="24">
        <v>0.09586</v>
      </c>
      <c r="L57" s="24">
        <v>0.15603</v>
      </c>
      <c r="M57" s="24">
        <v>0.0727</v>
      </c>
      <c r="N57" s="24">
        <v>0.10757</v>
      </c>
      <c r="O57" s="25">
        <v>0.10063</v>
      </c>
    </row>
    <row r="58" spans="3:15" ht="15">
      <c r="C58" s="2">
        <v>17</v>
      </c>
      <c r="D58" s="19">
        <v>35551</v>
      </c>
      <c r="F58" s="23">
        <v>0.11931</v>
      </c>
      <c r="G58" s="24">
        <v>0.02058</v>
      </c>
      <c r="H58" s="24">
        <v>-0.00864</v>
      </c>
      <c r="I58" s="24">
        <v>0.07788</v>
      </c>
      <c r="J58" s="24">
        <v>-0.02206</v>
      </c>
      <c r="K58" s="24">
        <v>0.09642</v>
      </c>
      <c r="L58" s="24">
        <v>-0.0184</v>
      </c>
      <c r="M58" s="24">
        <v>-0.00553</v>
      </c>
      <c r="N58" s="24">
        <v>0.07914</v>
      </c>
      <c r="O58" s="25">
        <v>-0.01061</v>
      </c>
    </row>
    <row r="59" spans="3:15" ht="15">
      <c r="C59" s="2">
        <v>18</v>
      </c>
      <c r="D59" s="19">
        <v>35582</v>
      </c>
      <c r="F59" s="23">
        <v>0.15407</v>
      </c>
      <c r="G59" s="24">
        <v>0.01915</v>
      </c>
      <c r="H59" s="24">
        <v>-0.02832</v>
      </c>
      <c r="I59" s="24">
        <v>0.04335</v>
      </c>
      <c r="J59" s="24">
        <v>-0.14286</v>
      </c>
      <c r="K59" s="24">
        <v>0.02448</v>
      </c>
      <c r="L59" s="24">
        <v>0.07292</v>
      </c>
      <c r="M59" s="24">
        <v>0.13839</v>
      </c>
      <c r="N59" s="24">
        <v>0.01333</v>
      </c>
      <c r="O59" s="25">
        <v>-0.06394</v>
      </c>
    </row>
    <row r="60" spans="3:15" ht="15">
      <c r="C60" s="2">
        <v>19</v>
      </c>
      <c r="D60" s="19">
        <v>35612</v>
      </c>
      <c r="F60" s="23">
        <v>0.22754</v>
      </c>
      <c r="G60" s="24">
        <v>0.11968</v>
      </c>
      <c r="H60" s="24">
        <v>0.10987</v>
      </c>
      <c r="I60" s="24">
        <v>0.17175</v>
      </c>
      <c r="J60" s="24">
        <v>0.22807</v>
      </c>
      <c r="K60" s="24">
        <v>0.07699</v>
      </c>
      <c r="L60" s="24">
        <v>-0.03495</v>
      </c>
      <c r="M60" s="24">
        <v>0.01527</v>
      </c>
      <c r="N60" s="24">
        <v>0.07566</v>
      </c>
      <c r="O60" s="25">
        <v>0.29484</v>
      </c>
    </row>
    <row r="61" spans="3:15" ht="15">
      <c r="C61" s="2">
        <v>20</v>
      </c>
      <c r="D61" s="19">
        <v>35643</v>
      </c>
      <c r="F61" s="23">
        <v>0.05609</v>
      </c>
      <c r="G61" s="24">
        <v>-0.06581</v>
      </c>
      <c r="H61" s="24">
        <v>0.01414</v>
      </c>
      <c r="I61" s="24">
        <v>-0.04137</v>
      </c>
      <c r="J61" s="24">
        <v>0.24286</v>
      </c>
      <c r="K61" s="24">
        <v>-0.1249</v>
      </c>
      <c r="L61" s="24">
        <v>-0.08753</v>
      </c>
      <c r="M61" s="24">
        <v>-0.11613</v>
      </c>
      <c r="N61" s="24">
        <v>0.05199</v>
      </c>
      <c r="O61" s="25">
        <v>0.0034</v>
      </c>
    </row>
    <row r="62" spans="3:15" ht="15">
      <c r="C62" s="2">
        <v>21</v>
      </c>
      <c r="D62" s="19">
        <v>35674</v>
      </c>
      <c r="F62" s="23">
        <v>-0.02979</v>
      </c>
      <c r="G62" s="24">
        <v>0.00095</v>
      </c>
      <c r="H62" s="24">
        <v>0.06673</v>
      </c>
      <c r="I62" s="24">
        <v>0.04562</v>
      </c>
      <c r="J62" s="24">
        <v>-0.00287</v>
      </c>
      <c r="K62" s="24">
        <v>0.03756</v>
      </c>
      <c r="L62" s="24">
        <v>0.01764</v>
      </c>
      <c r="M62" s="24">
        <v>0.0885</v>
      </c>
      <c r="N62" s="24">
        <v>0.04942</v>
      </c>
      <c r="O62" s="25">
        <v>0.00204</v>
      </c>
    </row>
    <row r="63" spans="3:15" ht="15">
      <c r="C63" s="2">
        <v>22</v>
      </c>
      <c r="D63" s="19">
        <v>35704</v>
      </c>
      <c r="F63" s="23">
        <v>-0.26836</v>
      </c>
      <c r="G63" s="24">
        <v>-0.01748</v>
      </c>
      <c r="H63" s="24">
        <v>-0.04108</v>
      </c>
      <c r="I63" s="24">
        <v>-0.07075</v>
      </c>
      <c r="J63" s="24">
        <v>-0.2147</v>
      </c>
      <c r="K63" s="24">
        <v>-0.01538</v>
      </c>
      <c r="L63" s="24">
        <v>-0.00542</v>
      </c>
      <c r="M63" s="24">
        <v>-0.10694</v>
      </c>
      <c r="N63" s="24">
        <v>-0.03186</v>
      </c>
      <c r="O63" s="25">
        <v>-0.16588</v>
      </c>
    </row>
    <row r="64" spans="3:15" ht="15">
      <c r="C64" s="2">
        <v>23</v>
      </c>
      <c r="D64" s="19">
        <v>35735</v>
      </c>
      <c r="F64" s="23">
        <v>0.05109</v>
      </c>
      <c r="G64" s="24">
        <v>0.08846</v>
      </c>
      <c r="H64" s="24">
        <v>-0.05063</v>
      </c>
      <c r="I64" s="24">
        <v>0.11168</v>
      </c>
      <c r="J64" s="24">
        <v>0.0422</v>
      </c>
      <c r="K64" s="24">
        <v>0.1204</v>
      </c>
      <c r="L64" s="24">
        <v>0.09695</v>
      </c>
      <c r="M64" s="24">
        <v>0.06232</v>
      </c>
      <c r="N64" s="24">
        <v>-0.01574</v>
      </c>
      <c r="O64" s="25">
        <v>0.00812</v>
      </c>
    </row>
    <row r="65" spans="3:15" ht="15">
      <c r="C65" s="2">
        <v>24</v>
      </c>
      <c r="D65" s="19">
        <v>35765</v>
      </c>
      <c r="F65" s="26">
        <v>0.10764</v>
      </c>
      <c r="G65" s="27">
        <v>-0.08657</v>
      </c>
      <c r="H65" s="27">
        <v>0.05804</v>
      </c>
      <c r="I65" s="27">
        <v>-0.04452</v>
      </c>
      <c r="J65" s="27">
        <v>-0.26056</v>
      </c>
      <c r="K65" s="27">
        <v>0.04758</v>
      </c>
      <c r="L65" s="27">
        <v>0.04667</v>
      </c>
      <c r="M65" s="27">
        <v>0.118</v>
      </c>
      <c r="N65" s="27">
        <v>0.12936</v>
      </c>
      <c r="O65" s="28">
        <v>-0.09501</v>
      </c>
    </row>
    <row r="66" spans="5:15" ht="15.75">
      <c r="E66" s="1"/>
      <c r="F66" s="18" t="s">
        <v>13</v>
      </c>
      <c r="G66" s="18" t="s">
        <v>14</v>
      </c>
      <c r="H66" s="18" t="s">
        <v>15</v>
      </c>
      <c r="I66" s="18" t="s">
        <v>16</v>
      </c>
      <c r="J66" s="18" t="s">
        <v>17</v>
      </c>
      <c r="K66" s="18" t="s">
        <v>18</v>
      </c>
      <c r="L66" s="18" t="s">
        <v>19</v>
      </c>
      <c r="M66" s="18" t="s">
        <v>20</v>
      </c>
      <c r="N66" s="18" t="s">
        <v>21</v>
      </c>
      <c r="O66" s="18" t="s">
        <v>22</v>
      </c>
    </row>
    <row r="67" spans="4:15" ht="15.75">
      <c r="D67" s="18" t="s">
        <v>50</v>
      </c>
      <c r="E67" s="15"/>
      <c r="F67" s="62">
        <f>AVERAGE(F42:F65)</f>
        <v>0.03170791666666666</v>
      </c>
      <c r="G67" s="63">
        <f aca="true" t="shared" si="27" ref="G67:O67">AVERAGE(G42:G65)</f>
        <v>0.04972333333333334</v>
      </c>
      <c r="H67" s="63">
        <f t="shared" si="27"/>
        <v>0.009570833333333336</v>
      </c>
      <c r="I67" s="63">
        <f t="shared" si="27"/>
        <v>0.03923541666666667</v>
      </c>
      <c r="J67" s="63">
        <f t="shared" si="27"/>
        <v>-0.02760458333333334</v>
      </c>
      <c r="K67" s="63">
        <f t="shared" si="27"/>
        <v>0.029115416666666668</v>
      </c>
      <c r="L67" s="63">
        <f t="shared" si="27"/>
        <v>0.020357916666666667</v>
      </c>
      <c r="M67" s="63">
        <f t="shared" si="27"/>
        <v>0.022890416666666667</v>
      </c>
      <c r="N67" s="63">
        <f t="shared" si="27"/>
        <v>0.023418750000000002</v>
      </c>
      <c r="O67" s="64">
        <f t="shared" si="27"/>
        <v>0.04459791666666666</v>
      </c>
    </row>
    <row r="68" spans="4:15" ht="15.75">
      <c r="D68" s="18" t="s">
        <v>51</v>
      </c>
      <c r="F68" s="65">
        <f>STDEVP(F42:F65)</f>
        <v>0.12767070781177536</v>
      </c>
      <c r="G68" s="66">
        <f aca="true" t="shared" si="28" ref="G68:O68">STDEVP(G42:G65)</f>
        <v>0.09041718032112162</v>
      </c>
      <c r="H68" s="66">
        <f t="shared" si="28"/>
        <v>0.05105545015933385</v>
      </c>
      <c r="I68" s="66">
        <f t="shared" si="28"/>
        <v>0.09315336878767753</v>
      </c>
      <c r="J68" s="66">
        <f t="shared" si="28"/>
        <v>0.1300518864716171</v>
      </c>
      <c r="K68" s="66">
        <f t="shared" si="28"/>
        <v>0.054713485234383075</v>
      </c>
      <c r="L68" s="66">
        <f t="shared" si="28"/>
        <v>0.06724559359660469</v>
      </c>
      <c r="M68" s="66">
        <f t="shared" si="28"/>
        <v>0.07396732406267685</v>
      </c>
      <c r="N68" s="66">
        <f t="shared" si="28"/>
        <v>0.05537015579356958</v>
      </c>
      <c r="O68" s="67">
        <f t="shared" si="28"/>
        <v>0.11373684799348474</v>
      </c>
    </row>
    <row r="69" ht="15"/>
    <row r="70" ht="15"/>
    <row r="71" ht="15"/>
    <row r="72" spans="3:15" ht="15.75">
      <c r="C72"/>
      <c r="D72" s="33" t="s">
        <v>52</v>
      </c>
      <c r="E72" s="33" t="s">
        <v>28</v>
      </c>
      <c r="F72" s="33" t="s">
        <v>53</v>
      </c>
      <c r="G72" s="33" t="s">
        <v>29</v>
      </c>
      <c r="H72" s="33" t="s">
        <v>30</v>
      </c>
      <c r="I72" s="33" t="s">
        <v>31</v>
      </c>
      <c r="J72" s="33" t="s">
        <v>32</v>
      </c>
      <c r="K72" s="33" t="s">
        <v>33</v>
      </c>
      <c r="L72" s="33" t="s">
        <v>34</v>
      </c>
      <c r="M72" s="33" t="s">
        <v>35</v>
      </c>
      <c r="N72" s="33" t="s">
        <v>36</v>
      </c>
      <c r="O72" s="33" t="s">
        <v>37</v>
      </c>
    </row>
    <row r="73" spans="3:15" ht="15.75">
      <c r="C73">
        <v>0.011800000444054604</v>
      </c>
      <c r="D73" s="34">
        <v>0.011825770395424146</v>
      </c>
      <c r="E73" s="35">
        <v>0.035540598723199555</v>
      </c>
      <c r="F73" s="36">
        <v>0</v>
      </c>
      <c r="G73" s="36">
        <v>0</v>
      </c>
      <c r="H73" s="36">
        <v>0.17347646330504451</v>
      </c>
      <c r="I73" s="36">
        <v>0</v>
      </c>
      <c r="J73" s="36">
        <v>0.12120989301241125</v>
      </c>
      <c r="K73" s="36">
        <v>0.269633281078083</v>
      </c>
      <c r="L73" s="36">
        <v>0.20463748404645446</v>
      </c>
      <c r="M73" s="36">
        <v>0</v>
      </c>
      <c r="N73" s="36">
        <v>0.23104193233427078</v>
      </c>
      <c r="O73" s="37">
        <v>0</v>
      </c>
    </row>
    <row r="74" spans="3:15" ht="15.75">
      <c r="C74">
        <v>0.011900000274181366</v>
      </c>
      <c r="D74" s="38">
        <v>0.011900000273290176</v>
      </c>
      <c r="E74" s="39">
        <v>0.03556635812824482</v>
      </c>
      <c r="F74" s="40">
        <v>0</v>
      </c>
      <c r="G74" s="40">
        <v>0</v>
      </c>
      <c r="H74" s="40">
        <v>0.1971634412157533</v>
      </c>
      <c r="I74" s="40">
        <v>0</v>
      </c>
      <c r="J74" s="40">
        <v>0.11346468183669825</v>
      </c>
      <c r="K74" s="40">
        <v>0.2531454181973412</v>
      </c>
      <c r="L74" s="40">
        <v>0.20517977641746438</v>
      </c>
      <c r="M74" s="40">
        <v>0</v>
      </c>
      <c r="N74" s="40">
        <v>0.23104573610900683</v>
      </c>
      <c r="O74" s="41">
        <v>0</v>
      </c>
    </row>
    <row r="75" spans="3:15" ht="15.75">
      <c r="C75">
        <v>0.012000000104308128</v>
      </c>
      <c r="D75" s="38">
        <v>0.012000000106392029</v>
      </c>
      <c r="E75" s="39">
        <v>0.03568227820569897</v>
      </c>
      <c r="F75" s="40">
        <v>0</v>
      </c>
      <c r="G75" s="40">
        <v>0</v>
      </c>
      <c r="H75" s="40">
        <v>0.2291439785187754</v>
      </c>
      <c r="I75" s="40">
        <v>0</v>
      </c>
      <c r="J75" s="40">
        <v>0.10309044943286717</v>
      </c>
      <c r="K75" s="40">
        <v>0.23085209066920484</v>
      </c>
      <c r="L75" s="40">
        <v>0.20584981100234376</v>
      </c>
      <c r="M75" s="40">
        <v>0</v>
      </c>
      <c r="N75" s="40">
        <v>0.23106272415307264</v>
      </c>
      <c r="O75" s="41">
        <v>0</v>
      </c>
    </row>
    <row r="76" spans="3:15" ht="15.75">
      <c r="C76">
        <v>0.012100000865757465</v>
      </c>
      <c r="D76" s="38">
        <v>0.012100000868488524</v>
      </c>
      <c r="E76" s="39">
        <v>0.03589056431372055</v>
      </c>
      <c r="F76" s="40">
        <v>0</v>
      </c>
      <c r="G76" s="40">
        <v>0</v>
      </c>
      <c r="H76" s="40">
        <v>0.26109989048313986</v>
      </c>
      <c r="I76" s="40">
        <v>0</v>
      </c>
      <c r="J76" s="40">
        <v>0.09269077747997063</v>
      </c>
      <c r="K76" s="40">
        <v>0.20859599384022573</v>
      </c>
      <c r="L76" s="40">
        <v>0.20654309916999372</v>
      </c>
      <c r="M76" s="40">
        <v>0</v>
      </c>
      <c r="N76" s="40">
        <v>0.2310692928029339</v>
      </c>
      <c r="O76" s="41">
        <v>0</v>
      </c>
    </row>
    <row r="77" spans="3:15" ht="15.75">
      <c r="C77">
        <v>0.012200000695884228</v>
      </c>
      <c r="D77" s="38">
        <v>0.012200000698922617</v>
      </c>
      <c r="E77" s="39">
        <v>0.03618961740211149</v>
      </c>
      <c r="F77" s="40">
        <v>0</v>
      </c>
      <c r="G77" s="40">
        <v>0</v>
      </c>
      <c r="H77" s="40">
        <v>0.2930369694717546</v>
      </c>
      <c r="I77" s="40">
        <v>0</v>
      </c>
      <c r="J77" s="40">
        <v>0.0822870239187624</v>
      </c>
      <c r="K77" s="40">
        <v>0.18634067827760153</v>
      </c>
      <c r="L77" s="40">
        <v>0.20724010732661233</v>
      </c>
      <c r="M77" s="40">
        <v>0</v>
      </c>
      <c r="N77" s="40">
        <v>0.23109427478153297</v>
      </c>
      <c r="O77" s="41">
        <v>0</v>
      </c>
    </row>
    <row r="78" spans="3:15" ht="15.75">
      <c r="C78">
        <v>0.01230000052601099</v>
      </c>
      <c r="D78" s="38">
        <v>0.012300000529380455</v>
      </c>
      <c r="E78" s="39">
        <v>0.03657721301724136</v>
      </c>
      <c r="F78" s="40">
        <v>0</v>
      </c>
      <c r="G78" s="40">
        <v>0</v>
      </c>
      <c r="H78" s="40">
        <v>0.3249657691296008</v>
      </c>
      <c r="I78" s="40">
        <v>0</v>
      </c>
      <c r="J78" s="40">
        <v>0.07189641291506323</v>
      </c>
      <c r="K78" s="40">
        <v>0.16405845109014908</v>
      </c>
      <c r="L78" s="40">
        <v>0.20792321949193174</v>
      </c>
      <c r="M78" s="40">
        <v>0</v>
      </c>
      <c r="N78" s="40">
        <v>0.23115520114951896</v>
      </c>
      <c r="O78" s="41">
        <v>0</v>
      </c>
    </row>
    <row r="79" spans="3:15" ht="15.75">
      <c r="C79">
        <v>0.012400000356137753</v>
      </c>
      <c r="D79" s="38">
        <v>0.012400000357731727</v>
      </c>
      <c r="E79" s="39">
        <v>0.037044477050078566</v>
      </c>
      <c r="F79" s="40">
        <v>0.004856390863047487</v>
      </c>
      <c r="G79" s="40">
        <v>0</v>
      </c>
      <c r="H79" s="40">
        <v>0.35006693933071126</v>
      </c>
      <c r="I79" s="40">
        <v>0</v>
      </c>
      <c r="J79" s="40">
        <v>0.06242243363898808</v>
      </c>
      <c r="K79" s="40">
        <v>0.1459146698830453</v>
      </c>
      <c r="L79" s="40">
        <v>0.20614520340977086</v>
      </c>
      <c r="M79" s="40">
        <v>0</v>
      </c>
      <c r="N79" s="40">
        <v>0.2305934166507008</v>
      </c>
      <c r="O79" s="41">
        <v>0</v>
      </c>
    </row>
    <row r="80" spans="3:15" ht="15.75">
      <c r="C80">
        <v>0.012500000186264515</v>
      </c>
      <c r="D80" s="38">
        <v>0.0125000001859611</v>
      </c>
      <c r="E80" s="39">
        <v>0.037563099890369496</v>
      </c>
      <c r="F80" s="40">
        <v>0.009921595561792257</v>
      </c>
      <c r="G80" s="40">
        <v>0.008170866741591896</v>
      </c>
      <c r="H80" s="40">
        <v>0.36368796158572836</v>
      </c>
      <c r="I80" s="40">
        <v>0</v>
      </c>
      <c r="J80" s="40">
        <v>0.05519062330094579</v>
      </c>
      <c r="K80" s="40">
        <v>0.13304586279683916</v>
      </c>
      <c r="L80" s="40">
        <v>0.1979798068221547</v>
      </c>
      <c r="M80" s="40">
        <v>0</v>
      </c>
      <c r="N80" s="40">
        <v>0.23200233696721156</v>
      </c>
      <c r="O80" s="41">
        <v>0</v>
      </c>
    </row>
    <row r="81" spans="3:15" ht="15.75">
      <c r="C81">
        <v>0.012600000016391277</v>
      </c>
      <c r="D81" s="38">
        <v>0.012600000019765521</v>
      </c>
      <c r="E81" s="39">
        <v>0.03811338158030322</v>
      </c>
      <c r="F81" s="40">
        <v>0.014043321377903668</v>
      </c>
      <c r="G81" s="40">
        <v>0.019691819341995598</v>
      </c>
      <c r="H81" s="40">
        <v>0.3739976247768142</v>
      </c>
      <c r="I81" s="40">
        <v>0</v>
      </c>
      <c r="J81" s="40">
        <v>0.04876927950536386</v>
      </c>
      <c r="K81" s="40">
        <v>0.12100709595877046</v>
      </c>
      <c r="L81" s="40">
        <v>0.18827507252043818</v>
      </c>
      <c r="M81" s="40">
        <v>0</v>
      </c>
      <c r="N81" s="40">
        <v>0.23421484029497777</v>
      </c>
      <c r="O81" s="41">
        <v>0</v>
      </c>
    </row>
    <row r="82" spans="3:15" ht="15.75">
      <c r="C82">
        <v>0.012700000777840614</v>
      </c>
      <c r="D82" s="38">
        <v>0.01270000077934407</v>
      </c>
      <c r="E82" s="39">
        <v>0.038693012066277864</v>
      </c>
      <c r="F82" s="40">
        <v>0.01816220431582708</v>
      </c>
      <c r="G82" s="40">
        <v>0.031201307207039626</v>
      </c>
      <c r="H82" s="40">
        <v>0.3844014631188532</v>
      </c>
      <c r="I82" s="40">
        <v>0</v>
      </c>
      <c r="J82" s="40">
        <v>0.04232820033207027</v>
      </c>
      <c r="K82" s="40">
        <v>0.10905916834817442</v>
      </c>
      <c r="L82" s="40">
        <v>0.17849920295399863</v>
      </c>
      <c r="M82" s="40">
        <v>0</v>
      </c>
      <c r="N82" s="40">
        <v>0.23634750750030062</v>
      </c>
      <c r="O82" s="41">
        <v>0</v>
      </c>
    </row>
    <row r="83" spans="3:15" ht="15.75">
      <c r="C83">
        <v>0.012800000607967377</v>
      </c>
      <c r="D83" s="38">
        <v>0.01280000060861728</v>
      </c>
      <c r="E83" s="39">
        <v>0.03930067744323473</v>
      </c>
      <c r="F83" s="40">
        <v>0.022285947334417987</v>
      </c>
      <c r="G83" s="40">
        <v>0.04269503764343304</v>
      </c>
      <c r="H83" s="40">
        <v>0.39475965573877764</v>
      </c>
      <c r="I83" s="40">
        <v>0</v>
      </c>
      <c r="J83" s="40">
        <v>0.035916185522862173</v>
      </c>
      <c r="K83" s="40">
        <v>0.09694068917463343</v>
      </c>
      <c r="L83" s="40">
        <v>0.16889060933022731</v>
      </c>
      <c r="M83" s="40">
        <v>0</v>
      </c>
      <c r="N83" s="40">
        <v>0.23851092903191226</v>
      </c>
      <c r="O83" s="41">
        <v>0</v>
      </c>
    </row>
    <row r="84" spans="3:15" ht="15.75">
      <c r="C84">
        <v>0.012900000438094139</v>
      </c>
      <c r="D84" s="38">
        <v>0.012900000440921636</v>
      </c>
      <c r="E84" s="39">
        <v>0.039935108082183375</v>
      </c>
      <c r="F84" s="40">
        <v>0.026401016402483535</v>
      </c>
      <c r="G84" s="40">
        <v>0.05421049854587463</v>
      </c>
      <c r="H84" s="40">
        <v>0.40516651426570294</v>
      </c>
      <c r="I84" s="40">
        <v>0</v>
      </c>
      <c r="J84" s="40">
        <v>0.02948534520704338</v>
      </c>
      <c r="K84" s="40">
        <v>0.08497447354598084</v>
      </c>
      <c r="L84" s="40">
        <v>0.15911311438337195</v>
      </c>
      <c r="M84" s="40">
        <v>0</v>
      </c>
      <c r="N84" s="40">
        <v>0.24064809142580654</v>
      </c>
      <c r="O84" s="41">
        <v>0</v>
      </c>
    </row>
    <row r="85" spans="3:15" ht="15.75">
      <c r="C85">
        <v>0.013000000268220901</v>
      </c>
      <c r="D85" s="38">
        <v>0.013000000273132972</v>
      </c>
      <c r="E85" s="39">
        <v>0.04059504670250101</v>
      </c>
      <c r="F85" s="40">
        <v>0.030523673457981616</v>
      </c>
      <c r="G85" s="40">
        <v>0.06572076795324165</v>
      </c>
      <c r="H85" s="40">
        <v>0.41557518527268855</v>
      </c>
      <c r="I85" s="40">
        <v>0</v>
      </c>
      <c r="J85" s="40">
        <v>0.02305316968014086</v>
      </c>
      <c r="K85" s="40">
        <v>0.07301480781052277</v>
      </c>
      <c r="L85" s="40">
        <v>0.1493400727556487</v>
      </c>
      <c r="M85" s="40">
        <v>0</v>
      </c>
      <c r="N85" s="40">
        <v>0.24277137684603955</v>
      </c>
      <c r="O85" s="41">
        <v>0</v>
      </c>
    </row>
    <row r="86" spans="3:15" ht="15.75">
      <c r="C86">
        <v>0.013100000098347664</v>
      </c>
      <c r="D86" s="38">
        <v>0.013100000105185819</v>
      </c>
      <c r="E86" s="39">
        <v>0.0412792698959676</v>
      </c>
      <c r="F86" s="40">
        <v>0.03464497990932762</v>
      </c>
      <c r="G86" s="40">
        <v>0.07723108678733408</v>
      </c>
      <c r="H86" s="40">
        <v>0.42598492320553005</v>
      </c>
      <c r="I86" s="40">
        <v>0</v>
      </c>
      <c r="J86" s="40">
        <v>0.0166205676594451</v>
      </c>
      <c r="K86" s="40">
        <v>0.06105331354387997</v>
      </c>
      <c r="L86" s="40">
        <v>0.1395695808347884</v>
      </c>
      <c r="M86" s="40">
        <v>0</v>
      </c>
      <c r="N86" s="40">
        <v>0.24489460183595843</v>
      </c>
      <c r="O86" s="41">
        <v>0</v>
      </c>
    </row>
    <row r="87" spans="3:15" ht="15.75">
      <c r="C87">
        <v>0.013200000859797001</v>
      </c>
      <c r="D87" s="38">
        <v>0.013200000868337837</v>
      </c>
      <c r="E87" s="39">
        <v>0.04198659714423595</v>
      </c>
      <c r="F87" s="40">
        <v>0.038768486978217394</v>
      </c>
      <c r="G87" s="40">
        <v>0.08874003523642357</v>
      </c>
      <c r="H87" s="40">
        <v>0.43639350452264225</v>
      </c>
      <c r="I87" s="40">
        <v>0</v>
      </c>
      <c r="J87" s="40">
        <v>0.010188243530259322</v>
      </c>
      <c r="K87" s="40">
        <v>0.04909135106833879</v>
      </c>
      <c r="L87" s="40">
        <v>0.12980005835323263</v>
      </c>
      <c r="M87" s="40">
        <v>0</v>
      </c>
      <c r="N87" s="40">
        <v>0.24701737408714966</v>
      </c>
      <c r="O87" s="41">
        <v>0</v>
      </c>
    </row>
    <row r="88" spans="3:15" ht="15.75">
      <c r="C88">
        <v>0.013300000689923763</v>
      </c>
      <c r="D88" s="38">
        <v>0.01330000069998232</v>
      </c>
      <c r="E88" s="39">
        <v>0.04271587203212127</v>
      </c>
      <c r="F88" s="40">
        <v>0.04287288841849978</v>
      </c>
      <c r="G88" s="40">
        <v>0.10043077911131361</v>
      </c>
      <c r="H88" s="40">
        <v>0.4464464849708723</v>
      </c>
      <c r="I88" s="40">
        <v>0</v>
      </c>
      <c r="J88" s="40">
        <v>0.0038156228981369744</v>
      </c>
      <c r="K88" s="40">
        <v>0.03707437876393971</v>
      </c>
      <c r="L88" s="40">
        <v>0.12005703560066669</v>
      </c>
      <c r="M88" s="40">
        <v>0</v>
      </c>
      <c r="N88" s="40">
        <v>0.24930186401283458</v>
      </c>
      <c r="O88" s="41">
        <v>0</v>
      </c>
    </row>
    <row r="89" spans="3:15" ht="15.75">
      <c r="C89">
        <v>0.013400000520050526</v>
      </c>
      <c r="D89" s="38">
        <v>0.013400000522241126</v>
      </c>
      <c r="E89" s="39">
        <v>0.043467789856985704</v>
      </c>
      <c r="F89" s="40">
        <v>0.04720435325791103</v>
      </c>
      <c r="G89" s="40">
        <v>0.1137007330211777</v>
      </c>
      <c r="H89" s="40">
        <v>0.4557941772300451</v>
      </c>
      <c r="I89" s="40">
        <v>0</v>
      </c>
      <c r="J89" s="40">
        <v>0</v>
      </c>
      <c r="K89" s="40">
        <v>0.02072684931645309</v>
      </c>
      <c r="L89" s="40">
        <v>0.1123946868967494</v>
      </c>
      <c r="M89" s="40">
        <v>0</v>
      </c>
      <c r="N89" s="40">
        <v>0.2501782540539273</v>
      </c>
      <c r="O89" s="41">
        <v>0</v>
      </c>
    </row>
    <row r="90" spans="3:15" ht="15.75">
      <c r="C90">
        <v>0.013500000350177288</v>
      </c>
      <c r="D90" s="38">
        <v>0.013500000360465917</v>
      </c>
      <c r="E90" s="39">
        <v>0.044256545436595414</v>
      </c>
      <c r="F90" s="40">
        <v>0.051378028491602626</v>
      </c>
      <c r="G90" s="40">
        <v>0.1304201697656469</v>
      </c>
      <c r="H90" s="40">
        <v>0.4646220854705747</v>
      </c>
      <c r="I90" s="40">
        <v>0</v>
      </c>
      <c r="J90" s="40">
        <v>0</v>
      </c>
      <c r="K90" s="40">
        <v>0</v>
      </c>
      <c r="L90" s="40">
        <v>0.10529517972942344</v>
      </c>
      <c r="M90" s="40">
        <v>0</v>
      </c>
      <c r="N90" s="40">
        <v>0.24828359031901592</v>
      </c>
      <c r="O90" s="41">
        <v>0</v>
      </c>
    </row>
    <row r="91" spans="3:15" ht="15.75">
      <c r="C91">
        <v>0.01360000018030405</v>
      </c>
      <c r="D91" s="38">
        <v>0.013600000199431196</v>
      </c>
      <c r="E91" s="39">
        <v>0.045102131227314456</v>
      </c>
      <c r="F91" s="40">
        <v>0.05760955551048675</v>
      </c>
      <c r="G91" s="40">
        <v>0.15429717206593135</v>
      </c>
      <c r="H91" s="40">
        <v>0.467867101557582</v>
      </c>
      <c r="I91" s="40">
        <v>0</v>
      </c>
      <c r="J91" s="40">
        <v>0</v>
      </c>
      <c r="K91" s="40">
        <v>0</v>
      </c>
      <c r="L91" s="40">
        <v>0.07673333314815757</v>
      </c>
      <c r="M91" s="40">
        <v>0</v>
      </c>
      <c r="N91" s="40">
        <v>0.24349189149410586</v>
      </c>
      <c r="O91" s="41">
        <v>0</v>
      </c>
    </row>
    <row r="92" spans="3:15" ht="15.75">
      <c r="C92">
        <v>0.013700000010430813</v>
      </c>
      <c r="D92" s="38">
        <v>0.013700000029607667</v>
      </c>
      <c r="E92" s="39">
        <v>0.046016227571493165</v>
      </c>
      <c r="F92" s="40">
        <v>0.06382960808857091</v>
      </c>
      <c r="G92" s="40">
        <v>0.17819491044997468</v>
      </c>
      <c r="H92" s="40">
        <v>0.47097384482709137</v>
      </c>
      <c r="I92" s="40">
        <v>0</v>
      </c>
      <c r="J92" s="40">
        <v>0</v>
      </c>
      <c r="K92" s="40">
        <v>0</v>
      </c>
      <c r="L92" s="40">
        <v>0.04807302639501741</v>
      </c>
      <c r="M92" s="40">
        <v>0</v>
      </c>
      <c r="N92" s="40">
        <v>0.23892766401560925</v>
      </c>
      <c r="O92" s="41">
        <v>0</v>
      </c>
    </row>
    <row r="93" spans="3:15" ht="15.75">
      <c r="C93">
        <v>0.01380000077188015</v>
      </c>
      <c r="D93" s="38">
        <v>0.013800000790580696</v>
      </c>
      <c r="E93" s="39">
        <v>0.04699483397244624</v>
      </c>
      <c r="F93" s="40">
        <v>0.07006700553611298</v>
      </c>
      <c r="G93" s="40">
        <v>0.20209054413548613</v>
      </c>
      <c r="H93" s="40">
        <v>0.47446070066124335</v>
      </c>
      <c r="I93" s="40">
        <v>0</v>
      </c>
      <c r="J93" s="40">
        <v>0</v>
      </c>
      <c r="K93" s="40">
        <v>0</v>
      </c>
      <c r="L93" s="40">
        <v>0.019810810399809736</v>
      </c>
      <c r="M93" s="40">
        <v>0</v>
      </c>
      <c r="N93" s="40">
        <v>0.23356999304361148</v>
      </c>
      <c r="O93" s="41">
        <v>0</v>
      </c>
    </row>
    <row r="94" spans="3:15" ht="15.75">
      <c r="C94">
        <v>0.013900000602006912</v>
      </c>
      <c r="D94" s="38">
        <v>0.01390000061319941</v>
      </c>
      <c r="E94" s="39">
        <v>0.048042143309142846</v>
      </c>
      <c r="F94" s="40">
        <v>0.07874217558885366</v>
      </c>
      <c r="G94" s="40">
        <v>0.22599517629921137</v>
      </c>
      <c r="H94" s="40">
        <v>0.47728166853869847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0.21798003334950017</v>
      </c>
      <c r="O94" s="41">
        <v>0</v>
      </c>
    </row>
    <row r="95" spans="3:15" ht="15.75">
      <c r="C95">
        <v>0.014000000432133675</v>
      </c>
      <c r="D95" s="38">
        <v>0.014000000448940805</v>
      </c>
      <c r="E95" s="39">
        <v>0.049271240665879325</v>
      </c>
      <c r="F95" s="40">
        <v>0.09282564404685027</v>
      </c>
      <c r="G95" s="40">
        <v>0.2505224848516513</v>
      </c>
      <c r="H95" s="40">
        <v>0.47759740498783476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0.17905351988992727</v>
      </c>
      <c r="O95" s="41">
        <v>0</v>
      </c>
    </row>
    <row r="96" spans="3:15" ht="15.75">
      <c r="C96">
        <v>0.014100000262260437</v>
      </c>
      <c r="D96" s="38">
        <v>0.014100000285973554</v>
      </c>
      <c r="E96" s="39">
        <v>0.05070677767765167</v>
      </c>
      <c r="F96" s="40">
        <v>0.1069091129555779</v>
      </c>
      <c r="G96" s="40">
        <v>0.2750497786271435</v>
      </c>
      <c r="H96" s="40">
        <v>0.4779131956792238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0.14012696651431836</v>
      </c>
      <c r="O96" s="41">
        <v>0</v>
      </c>
    </row>
    <row r="97" spans="3:15" ht="15.75">
      <c r="C97">
        <v>0.0142000000923872</v>
      </c>
      <c r="D97" s="38">
        <v>0.01420000010908933</v>
      </c>
      <c r="E97" s="39">
        <v>0.05233176802351691</v>
      </c>
      <c r="F97" s="40">
        <v>0.12099257989626794</v>
      </c>
      <c r="G97" s="40">
        <v>0.29957704513442573</v>
      </c>
      <c r="H97" s="40">
        <v>0.47822907382712704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0.10120035491844283</v>
      </c>
      <c r="O97" s="41">
        <v>0</v>
      </c>
    </row>
    <row r="98" spans="3:15" ht="15.75">
      <c r="C98">
        <v>0.014299999922513962</v>
      </c>
      <c r="D98" s="38">
        <v>0.014299999939172747</v>
      </c>
      <c r="E98" s="39">
        <v>0.054129152175882794</v>
      </c>
      <c r="F98" s="40">
        <v>0.13507604774308735</v>
      </c>
      <c r="G98" s="40">
        <v>0.3241043192324849</v>
      </c>
      <c r="H98" s="40">
        <v>0.47854493073942755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0.06227375606126356</v>
      </c>
      <c r="O98" s="41">
        <v>0</v>
      </c>
    </row>
    <row r="99" spans="3:15" ht="15.75">
      <c r="C99">
        <v>0.014400000683963299</v>
      </c>
      <c r="D99" s="38">
        <v>0.014400000700583506</v>
      </c>
      <c r="E99" s="39">
        <v>0.056082376200100585</v>
      </c>
      <c r="F99" s="40">
        <v>0.14915964701766274</v>
      </c>
      <c r="G99" s="40">
        <v>0.3486318365138893</v>
      </c>
      <c r="H99" s="40">
        <v>0.4788607354095492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0.023346834835162165</v>
      </c>
      <c r="O99" s="41">
        <v>0</v>
      </c>
    </row>
    <row r="100" spans="3:15" ht="15.75">
      <c r="C100">
        <v>0.014500000514090061</v>
      </c>
      <c r="D100" s="38">
        <v>0.014500000526633113</v>
      </c>
      <c r="E100" s="39">
        <v>0.058183311356725</v>
      </c>
      <c r="F100" s="40">
        <v>0.16462772809343476</v>
      </c>
      <c r="G100" s="40">
        <v>0.37738613777875446</v>
      </c>
      <c r="H100" s="40">
        <v>0.45798518790407416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1">
        <v>0</v>
      </c>
    </row>
    <row r="101" spans="3:15" ht="15.75">
      <c r="C101">
        <v>0.014600000344216824</v>
      </c>
      <c r="D101" s="38">
        <v>0.014600000361224096</v>
      </c>
      <c r="E101" s="39">
        <v>0.06048415485594845</v>
      </c>
      <c r="F101" s="40">
        <v>0.1821707010078302</v>
      </c>
      <c r="G101" s="40">
        <v>0.4124747997069471</v>
      </c>
      <c r="H101" s="40">
        <v>0.40535355306148607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1">
        <v>0</v>
      </c>
    </row>
    <row r="102" spans="3:15" ht="15.75">
      <c r="C102">
        <v>0.014700000174343586</v>
      </c>
      <c r="D102" s="38">
        <v>0.014700000191348109</v>
      </c>
      <c r="E102" s="39">
        <v>0.06297876389993574</v>
      </c>
      <c r="F102" s="40">
        <v>0.19971367313710522</v>
      </c>
      <c r="G102" s="40">
        <v>0.44756346006946857</v>
      </c>
      <c r="H102" s="40">
        <v>0.3527219205696896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1">
        <v>0</v>
      </c>
    </row>
    <row r="103" spans="3:15" ht="15.75">
      <c r="C103">
        <v>0.014800000004470348</v>
      </c>
      <c r="D103" s="38">
        <v>0.014800000021472465</v>
      </c>
      <c r="E103" s="39">
        <v>0.06564505215952673</v>
      </c>
      <c r="F103" s="40">
        <v>0.21725664526717178</v>
      </c>
      <c r="G103" s="40">
        <v>0.4826521204312577</v>
      </c>
      <c r="H103" s="40">
        <v>0.30009028807783383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1">
        <v>0</v>
      </c>
    </row>
    <row r="104" spans="3:15" ht="15.75">
      <c r="C104">
        <v>0.014900000765919685</v>
      </c>
      <c r="D104" s="38">
        <v>0.014900000782919797</v>
      </c>
      <c r="E104" s="39">
        <v>0.06846299133784522</v>
      </c>
      <c r="F104" s="40">
        <v>0.2347997807786138</v>
      </c>
      <c r="G104" s="40">
        <v>0.5177411075830892</v>
      </c>
      <c r="H104" s="40">
        <v>0.2474581654145604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1">
        <v>0</v>
      </c>
    </row>
    <row r="105" spans="3:15" ht="15.75">
      <c r="C105">
        <v>0.015000000596046448</v>
      </c>
      <c r="D105" s="38">
        <v>0.015000000612980261</v>
      </c>
      <c r="E105" s="39">
        <v>0.07141458249367132</v>
      </c>
      <c r="F105" s="40">
        <v>0.2523427528961111</v>
      </c>
      <c r="G105" s="40">
        <v>0.552829767924046</v>
      </c>
      <c r="H105" s="40">
        <v>0.1948265329561063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1">
        <v>0</v>
      </c>
    </row>
    <row r="106" spans="3:15" ht="15.75">
      <c r="C106">
        <v>0.01510000042617321</v>
      </c>
      <c r="D106" s="38">
        <v>0.015100000443169623</v>
      </c>
      <c r="E106" s="39">
        <v>0.07448396109268503</v>
      </c>
      <c r="F106" s="40">
        <v>0.26988572504003694</v>
      </c>
      <c r="G106" s="40">
        <v>0.5879184283057777</v>
      </c>
      <c r="H106" s="40">
        <v>0.14219490043044875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1">
        <v>0</v>
      </c>
    </row>
    <row r="107" spans="3:15" ht="15.75">
      <c r="C107">
        <v>0.015200000256299973</v>
      </c>
      <c r="D107" s="38">
        <v>0.015200000273294866</v>
      </c>
      <c r="E107" s="39">
        <v>0.07765716183346628</v>
      </c>
      <c r="F107" s="40">
        <v>0.28742869716911446</v>
      </c>
      <c r="G107" s="40">
        <v>0.6230070886692106</v>
      </c>
      <c r="H107" s="40">
        <v>0.08956326793793828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1">
        <v>0</v>
      </c>
    </row>
    <row r="108" spans="3:15" ht="15.75">
      <c r="C108">
        <v>0.015300000086426735</v>
      </c>
      <c r="D108" s="38">
        <v>0.015300000103420237</v>
      </c>
      <c r="E108" s="39">
        <v>0.0809219720776731</v>
      </c>
      <c r="F108" s="40">
        <v>0.3049716692934738</v>
      </c>
      <c r="G108" s="40">
        <v>0.658095749038223</v>
      </c>
      <c r="H108" s="40">
        <v>0.03693163544456656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1">
        <v>0</v>
      </c>
    </row>
    <row r="109" spans="3:15" ht="15.75">
      <c r="C109">
        <v>0.015399999916553497</v>
      </c>
      <c r="D109" s="38">
        <v>0.01539999992887095</v>
      </c>
      <c r="E109" s="39">
        <v>0.08528702618452255</v>
      </c>
      <c r="F109" s="40">
        <v>0.41671460812845523</v>
      </c>
      <c r="G109" s="40">
        <v>0.583284445647808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1">
        <v>0</v>
      </c>
    </row>
    <row r="110" spans="3:15" ht="15.75">
      <c r="C110">
        <v>0.015500000678002834</v>
      </c>
      <c r="D110" s="38">
        <v>0.01550000070487976</v>
      </c>
      <c r="E110" s="39">
        <v>0.10470205586517871</v>
      </c>
      <c r="F110" s="40">
        <v>0.7500505281577954</v>
      </c>
      <c r="G110" s="40">
        <v>0.249948525618468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1">
        <v>0</v>
      </c>
    </row>
    <row r="111" spans="3:15" ht="15.75">
      <c r="C111">
        <v>0.015600000508129597</v>
      </c>
      <c r="D111" s="32">
        <v>0.01560000000000042</v>
      </c>
      <c r="E111" s="32">
        <v>0.1278756367167736</v>
      </c>
      <c r="F111" s="74">
        <v>1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5">
        <v>0</v>
      </c>
    </row>
    <row r="112" spans="3:15" ht="15.75">
      <c r="C112">
        <v>0.015700001269578934</v>
      </c>
      <c r="D112" s="71" t="s">
        <v>38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3"/>
    </row>
    <row r="113" spans="3:15" ht="15.75">
      <c r="C113">
        <v>0.015800001099705696</v>
      </c>
      <c r="D113" s="71" t="s">
        <v>38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</row>
    <row r="114" spans="3:15" ht="15.75">
      <c r="C114">
        <v>0.01590000092983246</v>
      </c>
      <c r="D114" s="71" t="s">
        <v>38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3"/>
    </row>
    <row r="115" spans="3:15" ht="15.75">
      <c r="C115">
        <v>0.01600000075995922</v>
      </c>
      <c r="D115" s="42" t="s">
        <v>38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4"/>
    </row>
    <row r="116" ht="15"/>
    <row r="117" spans="4:16" ht="15">
      <c r="D117" s="2">
        <v>0.01560000000000042</v>
      </c>
      <c r="E117" s="2">
        <v>0.1278756367167736</v>
      </c>
      <c r="G117" s="2">
        <v>1.0016051364366239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</row>
  </sheetData>
  <printOptions headings="1"/>
  <pageMargins left="0" right="0" top="0" bottom="0" header="0.5" footer="0.5"/>
  <pageSetup horizontalDpi="300" verticalDpi="300" orientation="portrait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Bramel</cp:lastModifiedBy>
  <cp:lastPrinted>2000-01-18T23:00:40Z</cp:lastPrinted>
  <dcterms:created xsi:type="dcterms:W3CDTF">1998-02-10T00:17:33Z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